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36" windowWidth="22116" windowHeight="9552"/>
  </bookViews>
  <sheets>
    <sheet name="Calcul Panorama" sheetId="3" r:id="rId1"/>
    <sheet name="Méthodes de calcul" sheetId="4" r:id="rId2"/>
  </sheets>
  <definedNames>
    <definedName name="FormatCapteur">'Méthodes de calcul'!$A$4:$A$18</definedName>
  </definedNames>
  <calcPr calcId="125725"/>
</workbook>
</file>

<file path=xl/calcChain.xml><?xml version="1.0" encoding="utf-8"?>
<calcChain xmlns="http://schemas.openxmlformats.org/spreadsheetml/2006/main">
  <c r="D18" i="4"/>
  <c r="D15"/>
  <c r="D16"/>
  <c r="D10"/>
  <c r="E6" i="3"/>
  <c r="C29" s="1"/>
  <c r="D6" i="4"/>
  <c r="D7"/>
  <c r="D8"/>
  <c r="D9"/>
  <c r="D11"/>
  <c r="D12"/>
  <c r="D13"/>
  <c r="D14"/>
  <c r="D17"/>
  <c r="D5" l="1"/>
  <c r="D6" i="3" l="1"/>
  <c r="C6"/>
  <c r="C12" s="1"/>
  <c r="E22" s="1"/>
  <c r="D12" l="1"/>
  <c r="D26" l="1"/>
  <c r="E26"/>
  <c r="D22"/>
  <c r="H24" s="1"/>
  <c r="D23" l="1"/>
  <c r="G22" s="1"/>
  <c r="H28"/>
  <c r="D27"/>
  <c r="G26" s="1"/>
</calcChain>
</file>

<file path=xl/comments1.xml><?xml version="1.0" encoding="utf-8"?>
<comments xmlns="http://schemas.openxmlformats.org/spreadsheetml/2006/main">
  <authors>
    <author>PC-Yvan</author>
  </authors>
  <commentList>
    <comment ref="E5" authorId="0">
      <text>
        <r>
          <rPr>
            <sz val="9"/>
            <color indexed="81"/>
            <rFont val="Tahoma"/>
            <family val="2"/>
          </rPr>
          <t xml:space="preserve">Coefficient pose calculé de façon proportionnelle sur la base du coef = 1 pour un full trame 24/36 </t>
        </r>
      </text>
    </comment>
    <comment ref="C11" authorId="0">
      <text>
        <r>
          <rPr>
            <sz val="9"/>
            <color indexed="81"/>
            <rFont val="Tahoma"/>
            <family val="2"/>
          </rPr>
          <t xml:space="preserve">L'angle de champ couvert par un objectif est calculé au moyen de la fonction mathématique arc tangente selon la formule : 
</t>
        </r>
        <r>
          <rPr>
            <b/>
            <sz val="9"/>
            <color indexed="81"/>
            <rFont val="Tahoma"/>
            <family val="2"/>
          </rPr>
          <t xml:space="preserve">angle </t>
        </r>
        <r>
          <rPr>
            <sz val="9"/>
            <color indexed="81"/>
            <rFont val="Tahoma"/>
            <family val="2"/>
          </rPr>
          <t>=</t>
        </r>
        <r>
          <rPr>
            <b/>
            <sz val="9"/>
            <color indexed="81"/>
            <rFont val="Tahoma"/>
            <family val="2"/>
          </rPr>
          <t xml:space="preserve"> 2 x arctan (0,5 L / f)</t>
        </r>
        <r>
          <rPr>
            <sz val="9"/>
            <color indexed="81"/>
            <rFont val="Tahoma"/>
            <family val="2"/>
          </rPr>
          <t xml:space="preserve"> 
L : longueur d'un bord d'image ou de sa diagonale
f : focale de l'objectif</t>
        </r>
      </text>
    </comment>
    <comment ref="D11" authorId="0">
      <text>
        <r>
          <rPr>
            <sz val="9"/>
            <color indexed="81"/>
            <rFont val="Tahoma"/>
            <family val="2"/>
          </rPr>
          <t>L'angle de champ couvert par un objectif est calculé au moyen de la fonction mathématique arc tangente selon la formule : 
angle = 2 x arctan (0,5 L / f) (où L est la longueur d'un bord d'image ou de sa diagonale, et f la focale de l'objectif)</t>
        </r>
      </text>
    </comment>
    <comment ref="C29" authorId="0">
      <text>
        <r>
          <rPr>
            <sz val="9"/>
            <color indexed="81"/>
            <rFont val="Tahoma"/>
            <charset val="1"/>
          </rPr>
          <t>Temps de pose Max en seconde en utilisant la règle des 300 : 
300/(focale en mm * Coef) avec Coef =1 pour reflex full trame, 1,5 pour APS-C Nikon et 1,6 pour APS-C Canon, ...</t>
        </r>
      </text>
    </comment>
  </commentList>
</comments>
</file>

<file path=xl/comments2.xml><?xml version="1.0" encoding="utf-8"?>
<comments xmlns="http://schemas.openxmlformats.org/spreadsheetml/2006/main">
  <authors>
    <author>PC-Yvan</author>
  </authors>
  <commentList>
    <comment ref="A1" authorId="0">
      <text>
        <r>
          <rPr>
            <sz val="9"/>
            <color indexed="81"/>
            <rFont val="Tahoma"/>
            <charset val="1"/>
          </rPr>
          <t>http://www.luzphotos.com/materiel/apn/taille-capteur-apn-comparatif</t>
        </r>
      </text>
    </comment>
    <comment ref="D3" authorId="0">
      <text>
        <r>
          <rPr>
            <sz val="9"/>
            <color indexed="81"/>
            <rFont val="Tahoma"/>
            <family val="2"/>
          </rPr>
          <t xml:space="preserve">Coefficient pose calculé de façon proportionnelle sur la base du coef = 1 pour un full trame 24/36 </t>
        </r>
      </text>
    </comment>
    <comment ref="A4" authorId="0">
      <text>
        <r>
          <rPr>
            <sz val="9"/>
            <color indexed="81"/>
            <rFont val="Tahoma"/>
            <charset val="1"/>
          </rPr>
          <t xml:space="preserve">- Canon reflex 6D, 6D mark II, 5D (toute la série), 5DS, 5DSR, 1DX, 1DX Mark II / Hybride Canon EOS R, RA, RP
- Leica SL, Q 
- Nikon reflex D3, D4, D5, D600, D610, D700, D750, Df, D800, D810, D850 / Hybride Nikon Z6, Z7
- Panasonic Hybride Lumix S1, S1H, S1R
- Pentax reflex K-1, K-1 mark II
- Sigma Hybride FP 
- Sony hybride Alpha 7, 7 II, 7 III, 7R, 7R II, 7R III, 7R IV, 7S, 7S II, 9, 9 Mark II / Reflex Alpha 99, 99 II / Compact 
- Sony RX1R II 
</t>
        </r>
      </text>
    </comment>
    <comment ref="A5" authorId="0">
      <text>
        <r>
          <rPr>
            <sz val="9"/>
            <color indexed="81"/>
            <rFont val="Tahoma"/>
            <charset val="1"/>
          </rPr>
          <t xml:space="preserve">- Reflex Canon EOS 1D Mark IV, modèle arrêtée en 2012 (les Canon EOS 1D précédents étaient équipés d’un capteur APS-H aux dimensions très légèrement supérieures) 
- Sigma sd quattro H 
</t>
        </r>
      </text>
    </comment>
    <comment ref="A7" authorId="0">
      <text>
        <r>
          <rPr>
            <sz val="9"/>
            <color indexed="81"/>
            <rFont val="Tahoma"/>
            <charset val="1"/>
          </rPr>
          <t xml:space="preserve">- Fujifilm hybride X-A3, X-E2s, X-E3, X-H1, X-PRO2, X-PRO3, XT-1, XT-2, X-T3, X-T10, X-T30, X-T100 / Compact X70, X100T
- Leica T, Ricoh GR II
- Nikon reflex D300S, D3200, D3300, D3400, D3500, D5200, D5300, D5500, D5600, D7000, D7100, D7200, D7500, D500 / Hybride Nikon Z50 
- Pentax reflex K-S2, K-50, K-70, K-3 II, KP
- Sigma dp (dp0, 1, 2 et 3), sd1, sd quattro 
- Sony hybride Alpha 5000, 6000, 6100, 6400, 6500, 6600 / Sony Alpha 58, 68, 77, 77 II, 6300 
</t>
        </r>
      </text>
    </comment>
    <comment ref="A8" authorId="0">
      <text>
        <r>
          <rPr>
            <sz val="9"/>
            <color indexed="81"/>
            <rFont val="Tahoma"/>
            <charset val="1"/>
          </rPr>
          <t xml:space="preserve">- Canon compact Powershot G1 X Mark III 
- Reflex Canon EOS 7D, 7D Mark II, 60D, 70D, 77D, 80D, 90D, 100D, 200D, 250D, 650D, 700D, 750D, 760D, 800D, 1100D, 1200D, 1300D, 2000D, 4000D… 
 - Hybride Canon EOS M, M3, M5, M6, M6 mark II, M50
</t>
        </r>
      </text>
    </comment>
    <comment ref="A10" authorId="0">
      <text>
        <r>
          <rPr>
            <sz val="9"/>
            <color indexed="81"/>
            <rFont val="Tahoma"/>
            <charset val="1"/>
          </rPr>
          <t>Compact expert Canon PowerShot G1 X, G1 X Mark II</t>
        </r>
      </text>
    </comment>
    <comment ref="A11" authorId="0">
      <text>
        <r>
          <rPr>
            <sz val="9"/>
            <color indexed="81"/>
            <rFont val="Tahoma"/>
            <charset val="1"/>
          </rPr>
          <t xml:space="preserve">- Hybride Olympus OM-D E-M10 II et III, E-M5 II et III, E-M1 E-M1 II, E-M1X, Olympus Pen F, E-PL7 
- Hybride Panasonic Lumix G6, G7, G9, G70, G80, G81, G90, G91, GM5, GX8, GX9, GX80, GX800, GX880, GH4, GH5, GF7
- Compact expert Panasonic Lumix LX100 
</t>
        </r>
      </text>
    </comment>
    <comment ref="A12" authorId="0">
      <text>
        <r>
          <rPr>
            <sz val="9"/>
            <color indexed="81"/>
            <rFont val="Tahoma"/>
            <charset val="1"/>
          </rPr>
          <t xml:space="preserve">- Canon compacts G3X, G5X, G5X II, G7X, G7X II et III, G9X
- Nikon hybride 1 J5
- Panasonic compact TZ100, TZ101, TZ200, LX15 / Bridge Panasonic Lumix FZ1000, FZ1000 II, FZ2000 
- Sony compacts RX100 (toute la série) / Bridge Sony RX10 (toute la série) 
</t>
        </r>
      </text>
    </comment>
    <comment ref="A14" authorId="0">
      <text>
        <r>
          <rPr>
            <sz val="9"/>
            <color indexed="81"/>
            <rFont val="Tahoma"/>
            <charset val="1"/>
          </rPr>
          <t xml:space="preserve">
Compact Canon PowerShot S120, N100, Nikon Coolpix P340, Panasonic LF1, Pentax MX-1 Smartphones Huawei P20 Pro, P30, Samsung Galaxy A70s 
</t>
        </r>
      </text>
    </comment>
    <comment ref="A16" authorId="0">
      <text>
        <r>
          <rPr>
            <sz val="9"/>
            <color indexed="81"/>
            <rFont val="Tahoma"/>
            <charset val="1"/>
          </rPr>
          <t xml:space="preserve">Canon compact Ixus 175, 185, 285, Powershot SX70, SX420, SX430, SX540, SX620, SX730, SX740 
Nikon Coolpix A10, A100, A300, A900, A1000, B500, B600, B700, W300
Olympus compact Tough TG-4, 5 et 6 (1/2,33″)
 Panasonic bridge FZ200, FZ300 / Compact Panasonic Lumix DMC-FT30, DC-FT7, DMC-FZ72, SZ10, TZ40, TZ57, TZ60, TZ61, TZ70, TZ71, TZ80, TZ81, TZ95, TZ7 (1/2,33″)
 Sony bridge Cyber-Shot DSC-HX350, H400, HX400, Compact Sony Cyber-Shot DSC-HX60, HX90, HX99, WX220, WX350 
Smartphones HTC 10, Google Pixel, Sony Xperia Z2 
</t>
        </r>
      </text>
    </comment>
    <comment ref="A17" authorId="0">
      <text>
        <r>
          <rPr>
            <sz val="9"/>
            <color indexed="81"/>
            <rFont val="Tahoma"/>
            <charset val="1"/>
          </rPr>
          <t>Smartphones Apple iPhone 11 Pro, Huawei P9, Honor 8, Samsung Galaxy S7</t>
        </r>
      </text>
    </comment>
    <comment ref="A18" authorId="0">
      <text>
        <r>
          <rPr>
            <sz val="9"/>
            <color indexed="81"/>
            <rFont val="Tahoma"/>
            <charset val="1"/>
          </rPr>
          <t xml:space="preserve">Nikon COOLPIX S33, W150 (1/3,1″) 
Smartphones iPhone 6 et 7 
</t>
        </r>
      </text>
    </comment>
  </commentList>
</comments>
</file>

<file path=xl/sharedStrings.xml><?xml version="1.0" encoding="utf-8"?>
<sst xmlns="http://schemas.openxmlformats.org/spreadsheetml/2006/main" count="65" uniqueCount="57">
  <si>
    <t>angle H</t>
  </si>
  <si>
    <t>angle V</t>
  </si>
  <si>
    <t>APS-C Canon</t>
  </si>
  <si>
    <t>Format capteur</t>
  </si>
  <si>
    <t>Horizontal</t>
  </si>
  <si>
    <t>Vertical</t>
  </si>
  <si>
    <t>Focale</t>
  </si>
  <si>
    <t>% recouvrement</t>
  </si>
  <si>
    <t>APS-H Canon</t>
  </si>
  <si>
    <t>Foveon (Sigma)</t>
  </si>
  <si>
    <t>1/1,7 "</t>
  </si>
  <si>
    <t>1/2,5 "</t>
  </si>
  <si>
    <t>2/3 (Fuji, Nokia)</t>
  </si>
  <si>
    <t>APS-C (Nikon, Sony,Pentax, Fuji)</t>
  </si>
  <si>
    <t>Temps de pose maxi par photo</t>
  </si>
  <si>
    <t>Rangée 1</t>
  </si>
  <si>
    <t>Rangée 2</t>
  </si>
  <si>
    <t>Nb Photos APN à l'horizontale</t>
  </si>
  <si>
    <t>Nb Photos APN à la verticale</t>
  </si>
  <si>
    <t>Panorama</t>
  </si>
  <si>
    <t>Dimension panorama</t>
  </si>
  <si>
    <t>Angle Vertical (Déclinaison)</t>
  </si>
  <si>
    <t>Angle Horizontal (Azimut)</t>
  </si>
  <si>
    <t xml:space="preserve">L'angle de champ couvert par un objectif est calculé au moyen de la fonction mathématique arc tangente selon la formule : </t>
  </si>
  <si>
    <t xml:space="preserve">angle = 2 x arctan (0,5 L / f) </t>
  </si>
  <si>
    <t>L : longueur d'un bord d'image ou de sa diagonale</t>
  </si>
  <si>
    <t>f : focale de l'objectif</t>
  </si>
  <si>
    <t>APN en position horizontal</t>
  </si>
  <si>
    <t>APN en position verticale</t>
  </si>
  <si>
    <t>Liste des capteurs APN</t>
  </si>
  <si>
    <t>Calcul angle de champ</t>
  </si>
  <si>
    <t>Calcul du nombre de poses selon l'orientation de l'APN</t>
  </si>
  <si>
    <t>V1.2</t>
  </si>
  <si>
    <t>Dimension Panorama final : correction des formules de calcul</t>
  </si>
  <si>
    <t>Ajout du capteur APN LEICA M8</t>
  </si>
  <si>
    <t xml:space="preserve">Evolution des versions </t>
  </si>
  <si>
    <t>V1.1</t>
  </si>
  <si>
    <t>Modifications</t>
  </si>
  <si>
    <t>Dates</t>
  </si>
  <si>
    <t>Versions</t>
  </si>
  <si>
    <t>DTC Kodak (Leica M8)</t>
  </si>
  <si>
    <t>V1.3</t>
  </si>
  <si>
    <t>Calcul du nombre de photos pour réaliser un panoramique - V1.3</t>
  </si>
  <si>
    <t>Ajout angle rotation horizontale pour chaque pose</t>
  </si>
  <si>
    <t>Rotation/pose</t>
  </si>
  <si>
    <t>Coef pose</t>
  </si>
  <si>
    <t>1/3’’</t>
  </si>
  <si>
    <t>1/2,3’’</t>
  </si>
  <si>
    <t>1,5" (Canon compact expert)</t>
  </si>
  <si>
    <t>Full trame 24x36</t>
  </si>
  <si>
    <t>Micro 4/3 (Olympus, Panasonic)</t>
  </si>
  <si>
    <t>1 " (Nikon,  Canon, Panasonic,Sony)</t>
  </si>
  <si>
    <t>1/2’’ (Xiaomi)</t>
  </si>
  <si>
    <t>Correction des formules de calcul du nbre photos horizontales et verticales</t>
  </si>
  <si>
    <t>Correction de la formule de calcul du temps de pose maxi (ajout du coefficient 2)</t>
  </si>
  <si>
    <t>Correction de la formule de calcul du temps de pose maxi (retrait coef 2)</t>
  </si>
  <si>
    <t>Complétude des infos sur la liste des capteurs</t>
  </si>
</sst>
</file>

<file path=xl/styles.xml><?xml version="1.0" encoding="utf-8"?>
<styleSheet xmlns="http://schemas.openxmlformats.org/spreadsheetml/2006/main">
  <numFmts count="6">
    <numFmt numFmtId="164" formatCode="#&quot; mm&quot;"/>
    <numFmt numFmtId="165" formatCode="#0.0&quot; mm&quot;"/>
    <numFmt numFmtId="166" formatCode="#0.0&quot; °&quot;"/>
    <numFmt numFmtId="167" formatCode="0&quot; °&quot;"/>
    <numFmt numFmtId="168" formatCode="0&quot; s&quot;"/>
    <numFmt numFmtId="169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9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66FF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/>
    </xf>
    <xf numFmtId="0" fontId="0" fillId="2" borderId="0" xfId="0" applyFill="1"/>
    <xf numFmtId="165" fontId="0" fillId="2" borderId="0" xfId="0" applyNumberFormat="1" applyFill="1"/>
    <xf numFmtId="0" fontId="1" fillId="2" borderId="0" xfId="0" applyFont="1" applyFill="1"/>
    <xf numFmtId="166" fontId="0" fillId="2" borderId="0" xfId="0" applyNumberFormat="1" applyFill="1"/>
    <xf numFmtId="1" fontId="6" fillId="4" borderId="4" xfId="0" applyNumberFormat="1" applyFont="1" applyFill="1" applyBorder="1" applyAlignment="1">
      <alignment horizontal="center"/>
    </xf>
    <xf numFmtId="1" fontId="6" fillId="4" borderId="5" xfId="0" applyNumberFormat="1" applyFont="1" applyFill="1" applyBorder="1" applyAlignment="1">
      <alignment horizontal="center"/>
    </xf>
    <xf numFmtId="0" fontId="0" fillId="2" borderId="3" xfId="0" applyFont="1" applyFill="1" applyBorder="1"/>
    <xf numFmtId="0" fontId="0" fillId="2" borderId="1" xfId="0" applyFont="1" applyFill="1" applyBorder="1"/>
    <xf numFmtId="0" fontId="0" fillId="2" borderId="2" xfId="0" applyFont="1" applyFill="1" applyBorder="1"/>
    <xf numFmtId="166" fontId="0" fillId="4" borderId="6" xfId="0" applyNumberFormat="1" applyFill="1" applyBorder="1" applyAlignment="1">
      <alignment horizontal="center" vertical="center"/>
    </xf>
    <xf numFmtId="0" fontId="1" fillId="0" borderId="0" xfId="0" applyFont="1"/>
    <xf numFmtId="0" fontId="1" fillId="2" borderId="0" xfId="0" applyFont="1" applyFill="1" applyAlignment="1">
      <alignment vertical="top"/>
    </xf>
    <xf numFmtId="168" fontId="6" fillId="4" borderId="0" xfId="0" applyNumberFormat="1" applyFont="1" applyFill="1" applyAlignment="1">
      <alignment vertical="top"/>
    </xf>
    <xf numFmtId="0" fontId="7" fillId="8" borderId="0" xfId="0" applyFont="1" applyFill="1"/>
    <xf numFmtId="169" fontId="0" fillId="2" borderId="0" xfId="0" applyNumberFormat="1" applyFill="1"/>
    <xf numFmtId="0" fontId="0" fillId="2" borderId="8" xfId="0" applyFill="1" applyBorder="1"/>
    <xf numFmtId="0" fontId="0" fillId="9" borderId="8" xfId="0" applyFill="1" applyBorder="1"/>
    <xf numFmtId="0" fontId="0" fillId="0" borderId="8" xfId="0" applyBorder="1"/>
    <xf numFmtId="14" fontId="0" fillId="9" borderId="8" xfId="0" applyNumberFormat="1" applyFill="1" applyBorder="1"/>
    <xf numFmtId="0" fontId="0" fillId="2" borderId="8" xfId="0" applyFill="1" applyBorder="1" applyAlignment="1">
      <alignment horizontal="center"/>
    </xf>
    <xf numFmtId="166" fontId="0" fillId="0" borderId="0" xfId="0" applyNumberFormat="1"/>
    <xf numFmtId="0" fontId="8" fillId="0" borderId="0" xfId="0" applyFont="1"/>
    <xf numFmtId="0" fontId="9" fillId="0" borderId="0" xfId="0" applyFont="1"/>
    <xf numFmtId="0" fontId="0" fillId="11" borderId="0" xfId="0" applyFill="1"/>
    <xf numFmtId="0" fontId="2" fillId="11" borderId="0" xfId="0" applyFont="1" applyFill="1"/>
    <xf numFmtId="0" fontId="6" fillId="3" borderId="0" xfId="0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167" fontId="6" fillId="3" borderId="0" xfId="0" applyNumberFormat="1" applyFont="1" applyFill="1" applyAlignment="1">
      <alignment horizontal="center"/>
    </xf>
    <xf numFmtId="9" fontId="6" fillId="3" borderId="0" xfId="0" applyNumberFormat="1" applyFont="1" applyFill="1" applyAlignment="1">
      <alignment horizontal="center"/>
    </xf>
    <xf numFmtId="169" fontId="0" fillId="2" borderId="0" xfId="0" applyNumberFormat="1" applyFill="1" applyAlignment="1">
      <alignment horizontal="center"/>
    </xf>
    <xf numFmtId="0" fontId="0" fillId="12" borderId="0" xfId="0" applyFill="1"/>
    <xf numFmtId="165" fontId="0" fillId="12" borderId="0" xfId="0" applyNumberFormat="1" applyFill="1"/>
    <xf numFmtId="169" fontId="0" fillId="12" borderId="0" xfId="0" applyNumberFormat="1" applyFill="1"/>
    <xf numFmtId="0" fontId="0" fillId="0" borderId="9" xfId="0" applyFill="1" applyBorder="1"/>
    <xf numFmtId="0" fontId="5" fillId="5" borderId="0" xfId="0" applyFont="1" applyFill="1" applyAlignment="1">
      <alignment horizontal="center"/>
    </xf>
    <xf numFmtId="0" fontId="0" fillId="7" borderId="6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166" fontId="0" fillId="4" borderId="10" xfId="0" applyNumberFormat="1" applyFill="1" applyBorder="1" applyAlignment="1">
      <alignment horizontal="center" vertical="center" textRotation="90"/>
    </xf>
    <xf numFmtId="0" fontId="1" fillId="2" borderId="6" xfId="0" applyFont="1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0" fontId="1" fillId="6" borderId="8" xfId="0" applyFont="1" applyFill="1" applyBorder="1" applyAlignment="1">
      <alignment horizontal="center"/>
    </xf>
    <xf numFmtId="167" fontId="6" fillId="10" borderId="11" xfId="0" applyNumberFormat="1" applyFont="1" applyFill="1" applyBorder="1" applyAlignment="1">
      <alignment horizontal="center" vertical="center"/>
    </xf>
    <xf numFmtId="14" fontId="0" fillId="9" borderId="6" xfId="0" applyNumberFormat="1" applyFill="1" applyBorder="1" applyAlignment="1">
      <alignment horizontal="center" vertical="top"/>
    </xf>
    <xf numFmtId="14" fontId="0" fillId="9" borderId="9" xfId="0" applyNumberFormat="1" applyFill="1" applyBorder="1" applyAlignment="1">
      <alignment horizontal="center" vertical="top"/>
    </xf>
    <xf numFmtId="14" fontId="0" fillId="9" borderId="7" xfId="0" applyNumberFormat="1" applyFill="1" applyBorder="1" applyAlignment="1">
      <alignment horizontal="center" vertical="top"/>
    </xf>
    <xf numFmtId="0" fontId="0" fillId="9" borderId="6" xfId="0" applyFill="1" applyBorder="1" applyAlignment="1">
      <alignment horizontal="left" vertical="top"/>
    </xf>
    <xf numFmtId="0" fontId="0" fillId="9" borderId="9" xfId="0" applyFill="1" applyBorder="1" applyAlignment="1">
      <alignment horizontal="left" vertical="top"/>
    </xf>
    <xf numFmtId="0" fontId="0" fillId="9" borderId="7" xfId="0" applyFill="1" applyBorder="1" applyAlignment="1">
      <alignment horizontal="left" vertical="top"/>
    </xf>
    <xf numFmtId="0" fontId="7" fillId="13" borderId="0" xfId="0" applyFont="1" applyFill="1" applyAlignment="1">
      <alignment horizontal="center"/>
    </xf>
    <xf numFmtId="0" fontId="0" fillId="9" borderId="6" xfId="0" applyFill="1" applyBorder="1" applyAlignment="1">
      <alignment vertical="top"/>
    </xf>
    <xf numFmtId="0" fontId="0" fillId="9" borderId="7" xfId="0" applyFill="1" applyBorder="1" applyAlignment="1">
      <alignment vertical="top"/>
    </xf>
    <xf numFmtId="14" fontId="0" fillId="9" borderId="6" xfId="0" applyNumberFormat="1" applyFill="1" applyBorder="1" applyAlignment="1">
      <alignment vertical="top"/>
    </xf>
    <xf numFmtId="14" fontId="0" fillId="9" borderId="7" xfId="0" applyNumberForma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FF"/>
      <color rgb="FFFFFF99"/>
      <color rgb="FF66FF33"/>
      <color rgb="FF00CC99"/>
      <color rgb="FFFF9999"/>
      <color rgb="FF66FF66"/>
      <color rgb="FFFFCCCC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236220</xdr:colOff>
      <xdr:row>4</xdr:row>
      <xdr:rowOff>45720</xdr:rowOff>
    </xdr:from>
    <xdr:to>
      <xdr:col>0</xdr:col>
      <xdr:colOff>2194560</xdr:colOff>
      <xdr:row>6</xdr:row>
      <xdr:rowOff>144780</xdr:rowOff>
    </xdr:to>
    <xdr:sp macro="" textlink="">
      <xdr:nvSpPr>
        <xdr:cNvPr id="3" name="ZoneTexte 2"/>
        <xdr:cNvSpPr txBox="1"/>
      </xdr:nvSpPr>
      <xdr:spPr>
        <a:xfrm>
          <a:off x="236220" y="708660"/>
          <a:ext cx="1958340" cy="480060"/>
        </a:xfrm>
        <a:prstGeom prst="rect">
          <a:avLst/>
        </a:prstGeom>
        <a:solidFill>
          <a:srgbClr val="FF9999"/>
        </a:solidFill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r>
            <a:rPr lang="fr-FR" sz="1100" b="1">
              <a:solidFill>
                <a:sysClr val="windowText" lastClr="000000"/>
              </a:solidFill>
            </a:rPr>
            <a:t>1 - Sélectionner le format du capteur de l'APN</a:t>
          </a:r>
        </a:p>
      </xdr:txBody>
    </xdr:sp>
    <xdr:clientData/>
  </xdr:twoCellAnchor>
  <xdr:twoCellAnchor editAs="absolute">
    <xdr:from>
      <xdr:col>0</xdr:col>
      <xdr:colOff>259080</xdr:colOff>
      <xdr:row>10</xdr:row>
      <xdr:rowOff>30480</xdr:rowOff>
    </xdr:from>
    <xdr:to>
      <xdr:col>0</xdr:col>
      <xdr:colOff>2179320</xdr:colOff>
      <xdr:row>12</xdr:row>
      <xdr:rowOff>121920</xdr:rowOff>
    </xdr:to>
    <xdr:sp macro="" textlink="">
      <xdr:nvSpPr>
        <xdr:cNvPr id="4" name="ZoneTexte 3"/>
        <xdr:cNvSpPr txBox="1"/>
      </xdr:nvSpPr>
      <xdr:spPr>
        <a:xfrm>
          <a:off x="259080" y="1668780"/>
          <a:ext cx="1920240" cy="472440"/>
        </a:xfrm>
        <a:prstGeom prst="rect">
          <a:avLst/>
        </a:prstGeom>
        <a:solidFill>
          <a:srgbClr val="FF9999"/>
        </a:solidFill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marL="0" indent="0"/>
          <a:r>
            <a:rPr lang="fr-F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2 - Saisir la focale de l'objectif</a:t>
          </a:r>
        </a:p>
      </xdr:txBody>
    </xdr:sp>
    <xdr:clientData/>
  </xdr:twoCellAnchor>
  <xdr:twoCellAnchor editAs="absolute">
    <xdr:from>
      <xdr:col>0</xdr:col>
      <xdr:colOff>243840</xdr:colOff>
      <xdr:row>15</xdr:row>
      <xdr:rowOff>45720</xdr:rowOff>
    </xdr:from>
    <xdr:to>
      <xdr:col>0</xdr:col>
      <xdr:colOff>2202180</xdr:colOff>
      <xdr:row>17</xdr:row>
      <xdr:rowOff>121920</xdr:rowOff>
    </xdr:to>
    <xdr:sp macro="" textlink="">
      <xdr:nvSpPr>
        <xdr:cNvPr id="5" name="ZoneTexte 4"/>
        <xdr:cNvSpPr txBox="1"/>
      </xdr:nvSpPr>
      <xdr:spPr>
        <a:xfrm>
          <a:off x="243840" y="2545080"/>
          <a:ext cx="1958340" cy="472440"/>
        </a:xfrm>
        <a:prstGeom prst="rect">
          <a:avLst/>
        </a:prstGeom>
        <a:solidFill>
          <a:srgbClr val="FF9999"/>
        </a:solidFill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marL="0" indent="0"/>
          <a:r>
            <a:rPr lang="fr-F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3 - Saisir les critères de prise de vue du panorama</a:t>
          </a:r>
        </a:p>
      </xdr:txBody>
    </xdr:sp>
    <xdr:clientData/>
  </xdr:twoCellAnchor>
  <xdr:twoCellAnchor editAs="absolute">
    <xdr:from>
      <xdr:col>0</xdr:col>
      <xdr:colOff>304800</xdr:colOff>
      <xdr:row>23</xdr:row>
      <xdr:rowOff>99060</xdr:rowOff>
    </xdr:from>
    <xdr:to>
      <xdr:col>0</xdr:col>
      <xdr:colOff>2042160</xdr:colOff>
      <xdr:row>26</xdr:row>
      <xdr:rowOff>15240</xdr:rowOff>
    </xdr:to>
    <xdr:sp macro="" textlink="">
      <xdr:nvSpPr>
        <xdr:cNvPr id="6" name="ZoneTexte 5"/>
        <xdr:cNvSpPr txBox="1"/>
      </xdr:nvSpPr>
      <xdr:spPr>
        <a:xfrm>
          <a:off x="304800" y="4130040"/>
          <a:ext cx="1737360" cy="472440"/>
        </a:xfrm>
        <a:prstGeom prst="rect">
          <a:avLst/>
        </a:prstGeom>
        <a:solidFill>
          <a:srgbClr val="66FF33"/>
        </a:solidFill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rtlCol="0" anchor="ctr" anchorCtr="0"/>
        <a:lstStyle/>
        <a:p>
          <a:pPr marL="0" indent="0" algn="ctr"/>
          <a:r>
            <a:rPr lang="fr-FR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Résultats</a:t>
          </a:r>
        </a:p>
      </xdr:txBody>
    </xdr:sp>
    <xdr:clientData/>
  </xdr:twoCellAnchor>
  <xdr:twoCellAnchor editAs="absolute">
    <xdr:from>
      <xdr:col>0</xdr:col>
      <xdr:colOff>2194560</xdr:colOff>
      <xdr:row>5</xdr:row>
      <xdr:rowOff>102870</xdr:rowOff>
    </xdr:from>
    <xdr:to>
      <xdr:col>0</xdr:col>
      <xdr:colOff>2720340</xdr:colOff>
      <xdr:row>5</xdr:row>
      <xdr:rowOff>106680</xdr:rowOff>
    </xdr:to>
    <xdr:cxnSp macro="">
      <xdr:nvCxnSpPr>
        <xdr:cNvPr id="12" name="Connecteur droit avec flèche 11"/>
        <xdr:cNvCxnSpPr>
          <a:stCxn id="3" idx="3"/>
        </xdr:cNvCxnSpPr>
      </xdr:nvCxnSpPr>
      <xdr:spPr>
        <a:xfrm>
          <a:off x="2194560" y="948690"/>
          <a:ext cx="525780" cy="3810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2179320</xdr:colOff>
      <xdr:row>11</xdr:row>
      <xdr:rowOff>83820</xdr:rowOff>
    </xdr:from>
    <xdr:to>
      <xdr:col>0</xdr:col>
      <xdr:colOff>2659380</xdr:colOff>
      <xdr:row>11</xdr:row>
      <xdr:rowOff>83820</xdr:rowOff>
    </xdr:to>
    <xdr:cxnSp macro="">
      <xdr:nvCxnSpPr>
        <xdr:cNvPr id="13" name="Connecteur droit avec flèche 12"/>
        <xdr:cNvCxnSpPr>
          <a:stCxn id="4" idx="3"/>
        </xdr:cNvCxnSpPr>
      </xdr:nvCxnSpPr>
      <xdr:spPr>
        <a:xfrm>
          <a:off x="2179320" y="1905000"/>
          <a:ext cx="480060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2202180</xdr:colOff>
      <xdr:row>16</xdr:row>
      <xdr:rowOff>83820</xdr:rowOff>
    </xdr:from>
    <xdr:to>
      <xdr:col>0</xdr:col>
      <xdr:colOff>2682240</xdr:colOff>
      <xdr:row>16</xdr:row>
      <xdr:rowOff>91440</xdr:rowOff>
    </xdr:to>
    <xdr:cxnSp macro="">
      <xdr:nvCxnSpPr>
        <xdr:cNvPr id="22" name="Connecteur droit avec flèche 21"/>
        <xdr:cNvCxnSpPr>
          <a:stCxn id="5" idx="3"/>
        </xdr:cNvCxnSpPr>
      </xdr:nvCxnSpPr>
      <xdr:spPr>
        <a:xfrm>
          <a:off x="2202180" y="2781300"/>
          <a:ext cx="480060" cy="7620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2042160</xdr:colOff>
      <xdr:row>25</xdr:row>
      <xdr:rowOff>26670</xdr:rowOff>
    </xdr:from>
    <xdr:to>
      <xdr:col>0</xdr:col>
      <xdr:colOff>2225040</xdr:colOff>
      <xdr:row>25</xdr:row>
      <xdr:rowOff>38100</xdr:rowOff>
    </xdr:to>
    <xdr:cxnSp macro="">
      <xdr:nvCxnSpPr>
        <xdr:cNvPr id="27" name="Connecteur droit avec flèche 26"/>
        <xdr:cNvCxnSpPr>
          <a:stCxn id="6" idx="3"/>
          <a:endCxn id="15" idx="1"/>
        </xdr:cNvCxnSpPr>
      </xdr:nvCxnSpPr>
      <xdr:spPr>
        <a:xfrm flipV="1">
          <a:off x="2042160" y="4354830"/>
          <a:ext cx="182880" cy="11430"/>
        </a:xfrm>
        <a:prstGeom prst="straightConnector1">
          <a:avLst/>
        </a:prstGeom>
        <a:ln>
          <a:tailEnd type="arrow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2225040</xdr:colOff>
      <xdr:row>19</xdr:row>
      <xdr:rowOff>0</xdr:rowOff>
    </xdr:from>
    <xdr:to>
      <xdr:col>0</xdr:col>
      <xdr:colOff>2727960</xdr:colOff>
      <xdr:row>29</xdr:row>
      <xdr:rowOff>144780</xdr:rowOff>
    </xdr:to>
    <xdr:sp macro="" textlink="">
      <xdr:nvSpPr>
        <xdr:cNvPr id="15" name="Parenthèse ouvrante 14"/>
        <xdr:cNvSpPr/>
      </xdr:nvSpPr>
      <xdr:spPr>
        <a:xfrm>
          <a:off x="2225040" y="3528060"/>
          <a:ext cx="502920" cy="2164080"/>
        </a:xfrm>
        <a:prstGeom prst="leftBracket">
          <a:avLst/>
        </a:prstGeom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 editAs="absolute">
    <xdr:from>
      <xdr:col>0</xdr:col>
      <xdr:colOff>2392680</xdr:colOff>
      <xdr:row>25</xdr:row>
      <xdr:rowOff>86264</xdr:rowOff>
    </xdr:from>
    <xdr:to>
      <xdr:col>0</xdr:col>
      <xdr:colOff>2621280</xdr:colOff>
      <xdr:row>26</xdr:row>
      <xdr:rowOff>198119</xdr:rowOff>
    </xdr:to>
    <xdr:grpSp>
      <xdr:nvGrpSpPr>
        <xdr:cNvPr id="18" name="Groupe 17"/>
        <xdr:cNvGrpSpPr/>
      </xdr:nvGrpSpPr>
      <xdr:grpSpPr>
        <a:xfrm>
          <a:off x="2392680" y="4414424"/>
          <a:ext cx="228600" cy="370935"/>
          <a:chOff x="9692640" y="1851660"/>
          <a:chExt cx="403860" cy="655320"/>
        </a:xfrm>
      </xdr:grpSpPr>
      <xdr:sp macro="" textlink="">
        <xdr:nvSpPr>
          <xdr:cNvPr id="11" name="Rectangle à coins arrondis 10"/>
          <xdr:cNvSpPr/>
        </xdr:nvSpPr>
        <xdr:spPr>
          <a:xfrm>
            <a:off x="9745980" y="1851660"/>
            <a:ext cx="350520" cy="655320"/>
          </a:xfrm>
          <a:prstGeom prst="roundRect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fr-FR" sz="1100"/>
          </a:p>
        </xdr:txBody>
      </xdr:sp>
      <xdr:sp macro="" textlink="">
        <xdr:nvSpPr>
          <xdr:cNvPr id="16" name="Ellipse 15"/>
          <xdr:cNvSpPr/>
        </xdr:nvSpPr>
        <xdr:spPr>
          <a:xfrm>
            <a:off x="9799320" y="2042160"/>
            <a:ext cx="259080" cy="259080"/>
          </a:xfrm>
          <a:prstGeom prst="ellipse">
            <a:avLst/>
          </a:prstGeom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fr-FR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9692640" y="1927860"/>
            <a:ext cx="45720" cy="9144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fr-FR" sz="1100"/>
          </a:p>
        </xdr:txBody>
      </xdr:sp>
    </xdr:grpSp>
    <xdr:clientData/>
  </xdr:twoCellAnchor>
  <xdr:twoCellAnchor editAs="absolute">
    <xdr:from>
      <xdr:col>0</xdr:col>
      <xdr:colOff>2343150</xdr:colOff>
      <xdr:row>21</xdr:row>
      <xdr:rowOff>156210</xdr:rowOff>
    </xdr:from>
    <xdr:to>
      <xdr:col>0</xdr:col>
      <xdr:colOff>2697480</xdr:colOff>
      <xdr:row>22</xdr:row>
      <xdr:rowOff>123116</xdr:rowOff>
    </xdr:to>
    <xdr:grpSp>
      <xdr:nvGrpSpPr>
        <xdr:cNvPr id="24" name="Groupe 23"/>
        <xdr:cNvGrpSpPr/>
      </xdr:nvGrpSpPr>
      <xdr:grpSpPr>
        <a:xfrm rot="5400000">
          <a:off x="2411132" y="3616288"/>
          <a:ext cx="218366" cy="354330"/>
          <a:chOff x="9692640" y="1851660"/>
          <a:chExt cx="403860" cy="655320"/>
        </a:xfrm>
      </xdr:grpSpPr>
      <xdr:sp macro="" textlink="">
        <xdr:nvSpPr>
          <xdr:cNvPr id="25" name="Rectangle à coins arrondis 24"/>
          <xdr:cNvSpPr/>
        </xdr:nvSpPr>
        <xdr:spPr>
          <a:xfrm>
            <a:off x="9745980" y="1851660"/>
            <a:ext cx="350520" cy="655320"/>
          </a:xfrm>
          <a:prstGeom prst="roundRect">
            <a:avLst/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fr-FR" sz="1100"/>
          </a:p>
        </xdr:txBody>
      </xdr:sp>
      <xdr:sp macro="" textlink="">
        <xdr:nvSpPr>
          <xdr:cNvPr id="26" name="Ellipse 25"/>
          <xdr:cNvSpPr/>
        </xdr:nvSpPr>
        <xdr:spPr>
          <a:xfrm>
            <a:off x="9799320" y="2042160"/>
            <a:ext cx="259080" cy="259080"/>
          </a:xfrm>
          <a:prstGeom prst="ellipse">
            <a:avLst/>
          </a:prstGeom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fr-FR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9692640" y="1927860"/>
            <a:ext cx="45720" cy="91440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fr-FR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723901</xdr:colOff>
      <xdr:row>0</xdr:row>
      <xdr:rowOff>20222</xdr:rowOff>
    </xdr:from>
    <xdr:to>
      <xdr:col>8</xdr:col>
      <xdr:colOff>708661</xdr:colOff>
      <xdr:row>25</xdr:row>
      <xdr:rowOff>22860</xdr:rowOff>
    </xdr:to>
    <xdr:pic>
      <xdr:nvPicPr>
        <xdr:cNvPr id="2" name="Picture 2" descr="https://upload.wikimedia.org/wikipedia/commons/thumb/9/95/SensorSizes.svg/800px-SensorSizes.svg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8543"/>
        <a:stretch>
          <a:fillRect/>
        </a:stretch>
      </xdr:blipFill>
      <xdr:spPr bwMode="auto">
        <a:xfrm>
          <a:off x="5402581" y="20222"/>
          <a:ext cx="3154680" cy="4041238"/>
        </a:xfrm>
        <a:prstGeom prst="rect">
          <a:avLst/>
        </a:prstGeom>
        <a:noFill/>
      </xdr:spPr>
    </xdr:pic>
    <xdr:clientData/>
  </xdr:twoCellAnchor>
  <xdr:twoCellAnchor>
    <xdr:from>
      <xdr:col>0</xdr:col>
      <xdr:colOff>1371600</xdr:colOff>
      <xdr:row>37</xdr:row>
      <xdr:rowOff>167640</xdr:rowOff>
    </xdr:from>
    <xdr:to>
      <xdr:col>1</xdr:col>
      <xdr:colOff>510540</xdr:colOff>
      <xdr:row>44</xdr:row>
      <xdr:rowOff>99060</xdr:rowOff>
    </xdr:to>
    <xdr:sp macro="" textlink="">
      <xdr:nvSpPr>
        <xdr:cNvPr id="3" name="Organigramme : Décision 2"/>
        <xdr:cNvSpPr/>
      </xdr:nvSpPr>
      <xdr:spPr>
        <a:xfrm>
          <a:off x="1371600" y="6568440"/>
          <a:ext cx="1493520" cy="1211580"/>
        </a:xfrm>
        <a:prstGeom prst="flowChartDecision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fr-FR" sz="1100">
              <a:solidFill>
                <a:srgbClr val="FF0000"/>
              </a:solidFill>
            </a:rPr>
            <a:t>Angle Verti APN </a:t>
          </a:r>
          <a:r>
            <a:rPr lang="fr-FR" sz="1100"/>
            <a:t>&gt; = </a:t>
          </a:r>
          <a:r>
            <a:rPr lang="fr-FR" sz="1100">
              <a:solidFill>
                <a:srgbClr val="0070C0"/>
              </a:solidFill>
            </a:rPr>
            <a:t>Décli</a:t>
          </a:r>
          <a:r>
            <a:rPr lang="fr-FR" sz="1100" baseline="0">
              <a:solidFill>
                <a:srgbClr val="0070C0"/>
              </a:solidFill>
            </a:rPr>
            <a:t> </a:t>
          </a:r>
          <a:r>
            <a:rPr lang="fr-FR" sz="1100">
              <a:solidFill>
                <a:srgbClr val="0070C0"/>
              </a:solidFill>
            </a:rPr>
            <a:t>Pano</a:t>
          </a:r>
        </a:p>
      </xdr:txBody>
    </xdr:sp>
    <xdr:clientData/>
  </xdr:twoCellAnchor>
  <xdr:twoCellAnchor>
    <xdr:from>
      <xdr:col>0</xdr:col>
      <xdr:colOff>2118360</xdr:colOff>
      <xdr:row>44</xdr:row>
      <xdr:rowOff>99060</xdr:rowOff>
    </xdr:from>
    <xdr:to>
      <xdr:col>0</xdr:col>
      <xdr:colOff>2122170</xdr:colOff>
      <xdr:row>46</xdr:row>
      <xdr:rowOff>129540</xdr:rowOff>
    </xdr:to>
    <xdr:cxnSp macro="">
      <xdr:nvCxnSpPr>
        <xdr:cNvPr id="6" name="Connecteur en angle 5"/>
        <xdr:cNvCxnSpPr>
          <a:stCxn id="3" idx="2"/>
          <a:endCxn id="4" idx="0"/>
        </xdr:cNvCxnSpPr>
      </xdr:nvCxnSpPr>
      <xdr:spPr>
        <a:xfrm rot="16200000" flipH="1">
          <a:off x="1922145" y="8250555"/>
          <a:ext cx="396240" cy="3810"/>
        </a:xfrm>
        <a:prstGeom prst="bentConnector3">
          <a:avLst>
            <a:gd name="adj1" fmla="val 50000"/>
          </a:avLst>
        </a:prstGeom>
        <a:ln>
          <a:headEnd type="non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2179320</xdr:colOff>
      <xdr:row>44</xdr:row>
      <xdr:rowOff>38100</xdr:rowOff>
    </xdr:from>
    <xdr:to>
      <xdr:col>1</xdr:col>
      <xdr:colOff>198120</xdr:colOff>
      <xdr:row>45</xdr:row>
      <xdr:rowOff>160020</xdr:rowOff>
    </xdr:to>
    <xdr:sp macro="" textlink="">
      <xdr:nvSpPr>
        <xdr:cNvPr id="11" name="ZoneTexte 10"/>
        <xdr:cNvSpPr txBox="1"/>
      </xdr:nvSpPr>
      <xdr:spPr>
        <a:xfrm>
          <a:off x="2179320" y="7719060"/>
          <a:ext cx="373380" cy="304800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oui</a:t>
          </a:r>
        </a:p>
      </xdr:txBody>
    </xdr:sp>
    <xdr:clientData/>
  </xdr:twoCellAnchor>
  <xdr:twoCellAnchor>
    <xdr:from>
      <xdr:col>1</xdr:col>
      <xdr:colOff>556260</xdr:colOff>
      <xdr:row>39</xdr:row>
      <xdr:rowOff>129540</xdr:rowOff>
    </xdr:from>
    <xdr:to>
      <xdr:col>2</xdr:col>
      <xdr:colOff>190500</xdr:colOff>
      <xdr:row>41</xdr:row>
      <xdr:rowOff>68580</xdr:rowOff>
    </xdr:to>
    <xdr:sp macro="" textlink="">
      <xdr:nvSpPr>
        <xdr:cNvPr id="12" name="ZoneTexte 11"/>
        <xdr:cNvSpPr txBox="1"/>
      </xdr:nvSpPr>
      <xdr:spPr>
        <a:xfrm>
          <a:off x="2910840" y="7139940"/>
          <a:ext cx="426720" cy="304800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non</a:t>
          </a:r>
        </a:p>
      </xdr:txBody>
    </xdr:sp>
    <xdr:clientData/>
  </xdr:twoCellAnchor>
  <xdr:twoCellAnchor>
    <xdr:from>
      <xdr:col>1</xdr:col>
      <xdr:colOff>510540</xdr:colOff>
      <xdr:row>41</xdr:row>
      <xdr:rowOff>41910</xdr:rowOff>
    </xdr:from>
    <xdr:to>
      <xdr:col>6</xdr:col>
      <xdr:colOff>316230</xdr:colOff>
      <xdr:row>41</xdr:row>
      <xdr:rowOff>152400</xdr:rowOff>
    </xdr:to>
    <xdr:cxnSp macro="">
      <xdr:nvCxnSpPr>
        <xdr:cNvPr id="13" name="Connecteur en angle 12"/>
        <xdr:cNvCxnSpPr>
          <a:stCxn id="3" idx="3"/>
          <a:endCxn id="16" idx="0"/>
        </xdr:cNvCxnSpPr>
      </xdr:nvCxnSpPr>
      <xdr:spPr>
        <a:xfrm>
          <a:off x="2865120" y="7082790"/>
          <a:ext cx="3714750" cy="110490"/>
        </a:xfrm>
        <a:prstGeom prst="bentConnector2">
          <a:avLst/>
        </a:prstGeom>
        <a:ln>
          <a:headEnd type="non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76200</xdr:colOff>
      <xdr:row>41</xdr:row>
      <xdr:rowOff>152400</xdr:rowOff>
    </xdr:from>
    <xdr:to>
      <xdr:col>7</xdr:col>
      <xdr:colOff>556260</xdr:colOff>
      <xdr:row>49</xdr:row>
      <xdr:rowOff>114300</xdr:rowOff>
    </xdr:to>
    <xdr:sp macro="" textlink="">
      <xdr:nvSpPr>
        <xdr:cNvPr id="16" name="Organigramme : Décision 15"/>
        <xdr:cNvSpPr/>
      </xdr:nvSpPr>
      <xdr:spPr>
        <a:xfrm>
          <a:off x="5547360" y="7741920"/>
          <a:ext cx="2065020" cy="1424940"/>
        </a:xfrm>
        <a:prstGeom prst="flowChartDecision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lIns="0" tIns="0" rIns="0" bIns="0" rtlCol="0" anchor="ctr"/>
        <a:lstStyle/>
        <a:p>
          <a:pPr algn="ctr"/>
          <a:r>
            <a:rPr lang="fr-FR" sz="1100">
              <a:solidFill>
                <a:srgbClr val="FF0000"/>
              </a:solidFill>
            </a:rPr>
            <a:t>Angle Verti APN </a:t>
          </a:r>
          <a:r>
            <a:rPr lang="fr-FR" sz="1100">
              <a:solidFill>
                <a:srgbClr val="FF0000"/>
              </a:solidFill>
              <a:latin typeface="+mn-lt"/>
              <a:ea typeface="+mn-ea"/>
              <a:cs typeface="+mn-cs"/>
            </a:rPr>
            <a:t>* (2 - % Recou)  </a:t>
          </a:r>
          <a:r>
            <a:rPr lang="fr-FR" sz="1100"/>
            <a:t>&gt; =  </a:t>
          </a:r>
          <a:r>
            <a:rPr lang="fr-FR" sz="1100">
              <a:solidFill>
                <a:srgbClr val="0070C0"/>
              </a:solidFill>
            </a:rPr>
            <a:t>Décli</a:t>
          </a:r>
          <a:r>
            <a:rPr lang="fr-FR" sz="1100" baseline="0">
              <a:solidFill>
                <a:srgbClr val="0070C0"/>
              </a:solidFill>
            </a:rPr>
            <a:t> </a:t>
          </a:r>
          <a:r>
            <a:rPr lang="fr-FR" sz="1100">
              <a:solidFill>
                <a:srgbClr val="0070C0"/>
              </a:solidFill>
            </a:rPr>
            <a:t>Pano </a:t>
          </a:r>
        </a:p>
      </xdr:txBody>
    </xdr:sp>
    <xdr:clientData/>
  </xdr:twoCellAnchor>
  <xdr:twoCellAnchor>
    <xdr:from>
      <xdr:col>6</xdr:col>
      <xdr:colOff>316230</xdr:colOff>
      <xdr:row>49</xdr:row>
      <xdr:rowOff>114300</xdr:rowOff>
    </xdr:from>
    <xdr:to>
      <xdr:col>6</xdr:col>
      <xdr:colOff>323850</xdr:colOff>
      <xdr:row>52</xdr:row>
      <xdr:rowOff>160020</xdr:rowOff>
    </xdr:to>
    <xdr:cxnSp macro="">
      <xdr:nvCxnSpPr>
        <xdr:cNvPr id="20" name="Connecteur en angle 19"/>
        <xdr:cNvCxnSpPr>
          <a:stCxn id="16" idx="2"/>
        </xdr:cNvCxnSpPr>
      </xdr:nvCxnSpPr>
      <xdr:spPr>
        <a:xfrm rot="16200000" flipH="1">
          <a:off x="6286500" y="9460230"/>
          <a:ext cx="594360" cy="7620"/>
        </a:xfrm>
        <a:prstGeom prst="bentConnector3">
          <a:avLst>
            <a:gd name="adj1" fmla="val 50000"/>
          </a:avLst>
        </a:prstGeom>
        <a:ln>
          <a:headEnd type="non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335280</xdr:colOff>
      <xdr:row>44</xdr:row>
      <xdr:rowOff>60960</xdr:rowOff>
    </xdr:from>
    <xdr:to>
      <xdr:col>10</xdr:col>
      <xdr:colOff>563880</xdr:colOff>
      <xdr:row>47</xdr:row>
      <xdr:rowOff>15240</xdr:rowOff>
    </xdr:to>
    <xdr:sp macro="" textlink="">
      <xdr:nvSpPr>
        <xdr:cNvPr id="31" name="ZoneTexte 30"/>
        <xdr:cNvSpPr txBox="1"/>
      </xdr:nvSpPr>
      <xdr:spPr>
        <a:xfrm>
          <a:off x="8183880" y="8199120"/>
          <a:ext cx="1813560" cy="502920"/>
        </a:xfrm>
        <a:prstGeom prst="rect">
          <a:avLst/>
        </a:prstGeom>
        <a:solidFill>
          <a:srgbClr val="FFFF99"/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Rangée 1 : Nb photo = 0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Rangée 2 : Nb photo = 0</a:t>
          </a:r>
        </a:p>
        <a:p>
          <a:endParaRPr lang="fr-FR"/>
        </a:p>
        <a:p>
          <a:endParaRPr lang="fr-FR" sz="1100"/>
        </a:p>
      </xdr:txBody>
    </xdr:sp>
    <xdr:clientData/>
  </xdr:twoCellAnchor>
  <xdr:twoCellAnchor>
    <xdr:from>
      <xdr:col>6</xdr:col>
      <xdr:colOff>381000</xdr:colOff>
      <xdr:row>49</xdr:row>
      <xdr:rowOff>160020</xdr:rowOff>
    </xdr:from>
    <xdr:to>
      <xdr:col>6</xdr:col>
      <xdr:colOff>754380</xdr:colOff>
      <xdr:row>51</xdr:row>
      <xdr:rowOff>99060</xdr:rowOff>
    </xdr:to>
    <xdr:sp macro="" textlink="">
      <xdr:nvSpPr>
        <xdr:cNvPr id="32" name="ZoneTexte 31"/>
        <xdr:cNvSpPr txBox="1"/>
      </xdr:nvSpPr>
      <xdr:spPr>
        <a:xfrm>
          <a:off x="6644640" y="9212580"/>
          <a:ext cx="373380" cy="304800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oui</a:t>
          </a:r>
        </a:p>
      </xdr:txBody>
    </xdr:sp>
    <xdr:clientData/>
  </xdr:twoCellAnchor>
  <xdr:twoCellAnchor>
    <xdr:from>
      <xdr:col>7</xdr:col>
      <xdr:colOff>556260</xdr:colOff>
      <xdr:row>45</xdr:row>
      <xdr:rowOff>129540</xdr:rowOff>
    </xdr:from>
    <xdr:to>
      <xdr:col>8</xdr:col>
      <xdr:colOff>335280</xdr:colOff>
      <xdr:row>45</xdr:row>
      <xdr:rowOff>133350</xdr:rowOff>
    </xdr:to>
    <xdr:cxnSp macro="">
      <xdr:nvCxnSpPr>
        <xdr:cNvPr id="35" name="Connecteur en angle 34"/>
        <xdr:cNvCxnSpPr>
          <a:stCxn id="16" idx="3"/>
          <a:endCxn id="31" idx="1"/>
        </xdr:cNvCxnSpPr>
      </xdr:nvCxnSpPr>
      <xdr:spPr>
        <a:xfrm flipV="1">
          <a:off x="7612380" y="8450580"/>
          <a:ext cx="571500" cy="3810"/>
        </a:xfrm>
        <a:prstGeom prst="bentConnector3">
          <a:avLst>
            <a:gd name="adj1" fmla="val 50000"/>
          </a:avLst>
        </a:prstGeom>
        <a:ln>
          <a:headEnd type="non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655320</xdr:colOff>
      <xdr:row>43</xdr:row>
      <xdr:rowOff>144780</xdr:rowOff>
    </xdr:from>
    <xdr:to>
      <xdr:col>8</xdr:col>
      <xdr:colOff>289560</xdr:colOff>
      <xdr:row>45</xdr:row>
      <xdr:rowOff>83820</xdr:rowOff>
    </xdr:to>
    <xdr:sp macro="" textlink="">
      <xdr:nvSpPr>
        <xdr:cNvPr id="58" name="ZoneTexte 57"/>
        <xdr:cNvSpPr txBox="1"/>
      </xdr:nvSpPr>
      <xdr:spPr>
        <a:xfrm>
          <a:off x="7711440" y="8100060"/>
          <a:ext cx="426720" cy="304800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non</a:t>
          </a:r>
        </a:p>
      </xdr:txBody>
    </xdr:sp>
    <xdr:clientData/>
  </xdr:twoCellAnchor>
  <xdr:twoCellAnchor>
    <xdr:from>
      <xdr:col>0</xdr:col>
      <xdr:colOff>228600</xdr:colOff>
      <xdr:row>50</xdr:row>
      <xdr:rowOff>22860</xdr:rowOff>
    </xdr:from>
    <xdr:to>
      <xdr:col>3</xdr:col>
      <xdr:colOff>76200</xdr:colOff>
      <xdr:row>53</xdr:row>
      <xdr:rowOff>0</xdr:rowOff>
    </xdr:to>
    <xdr:sp macro="" textlink="">
      <xdr:nvSpPr>
        <xdr:cNvPr id="62" name="ZoneTexte 61"/>
        <xdr:cNvSpPr txBox="1"/>
      </xdr:nvSpPr>
      <xdr:spPr>
        <a:xfrm>
          <a:off x="228600" y="9075420"/>
          <a:ext cx="3787140" cy="525780"/>
        </a:xfrm>
        <a:prstGeom prst="rect">
          <a:avLst/>
        </a:prstGeom>
        <a:solidFill>
          <a:srgbClr val="FFFF99"/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Rangée 2</a:t>
          </a:r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Nb photo = 0</a:t>
          </a:r>
          <a:endParaRPr lang="fr-FR" sz="1100"/>
        </a:p>
      </xdr:txBody>
    </xdr:sp>
    <xdr:clientData/>
  </xdr:twoCellAnchor>
  <xdr:twoCellAnchor>
    <xdr:from>
      <xdr:col>4</xdr:col>
      <xdr:colOff>30480</xdr:colOff>
      <xdr:row>56</xdr:row>
      <xdr:rowOff>38100</xdr:rowOff>
    </xdr:from>
    <xdr:to>
      <xdr:col>8</xdr:col>
      <xdr:colOff>670560</xdr:colOff>
      <xdr:row>59</xdr:row>
      <xdr:rowOff>0</xdr:rowOff>
    </xdr:to>
    <xdr:sp macro="" textlink="">
      <xdr:nvSpPr>
        <xdr:cNvPr id="63" name="ZoneTexte 62"/>
        <xdr:cNvSpPr txBox="1"/>
      </xdr:nvSpPr>
      <xdr:spPr>
        <a:xfrm>
          <a:off x="4709160" y="10370820"/>
          <a:ext cx="3810000" cy="510540"/>
        </a:xfrm>
        <a:prstGeom prst="rect">
          <a:avLst/>
        </a:prstGeom>
        <a:solidFill>
          <a:srgbClr val="FFFF99"/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Rangée 2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Nb photo = Nb photo rangée 1</a:t>
          </a:r>
          <a:endParaRPr lang="fr-FR"/>
        </a:p>
        <a:p>
          <a:endParaRPr lang="fr-FR" sz="1100"/>
        </a:p>
      </xdr:txBody>
    </xdr:sp>
    <xdr:clientData/>
  </xdr:twoCellAnchor>
  <xdr:twoCellAnchor>
    <xdr:from>
      <xdr:col>0</xdr:col>
      <xdr:colOff>1310640</xdr:colOff>
      <xdr:row>62</xdr:row>
      <xdr:rowOff>38100</xdr:rowOff>
    </xdr:from>
    <xdr:to>
      <xdr:col>1</xdr:col>
      <xdr:colOff>464820</xdr:colOff>
      <xdr:row>69</xdr:row>
      <xdr:rowOff>7620</xdr:rowOff>
    </xdr:to>
    <xdr:sp macro="" textlink="">
      <xdr:nvSpPr>
        <xdr:cNvPr id="76" name="Organigramme : Décision 75"/>
        <xdr:cNvSpPr/>
      </xdr:nvSpPr>
      <xdr:spPr>
        <a:xfrm>
          <a:off x="1310640" y="11010900"/>
          <a:ext cx="1508760" cy="1249680"/>
        </a:xfrm>
        <a:prstGeom prst="flowChartDecision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fr-FR" sz="1100">
              <a:solidFill>
                <a:srgbClr val="00CC99"/>
              </a:solidFill>
            </a:rPr>
            <a:t>Angle Horiz</a:t>
          </a:r>
          <a:r>
            <a:rPr lang="fr-FR" sz="1100" baseline="0">
              <a:solidFill>
                <a:srgbClr val="00CC99"/>
              </a:solidFill>
            </a:rPr>
            <a:t> </a:t>
          </a:r>
          <a:r>
            <a:rPr lang="fr-FR" sz="1100">
              <a:solidFill>
                <a:srgbClr val="00CC99"/>
              </a:solidFill>
            </a:rPr>
            <a:t>APN</a:t>
          </a:r>
          <a:r>
            <a:rPr lang="fr-FR" sz="1100"/>
            <a:t> &gt; = </a:t>
          </a:r>
          <a:r>
            <a:rPr lang="fr-FR" sz="1100">
              <a:solidFill>
                <a:srgbClr val="0070C0"/>
              </a:solidFill>
            </a:rPr>
            <a:t>Décli Pano</a:t>
          </a:r>
        </a:p>
      </xdr:txBody>
    </xdr:sp>
    <xdr:clientData/>
  </xdr:twoCellAnchor>
  <xdr:twoCellAnchor>
    <xdr:from>
      <xdr:col>0</xdr:col>
      <xdr:colOff>2061210</xdr:colOff>
      <xdr:row>69</xdr:row>
      <xdr:rowOff>7620</xdr:rowOff>
    </xdr:from>
    <xdr:to>
      <xdr:col>0</xdr:col>
      <xdr:colOff>2065020</xdr:colOff>
      <xdr:row>71</xdr:row>
      <xdr:rowOff>7620</xdr:rowOff>
    </xdr:to>
    <xdr:cxnSp macro="">
      <xdr:nvCxnSpPr>
        <xdr:cNvPr id="78" name="Connecteur en angle 77"/>
        <xdr:cNvCxnSpPr>
          <a:stCxn id="76" idx="2"/>
          <a:endCxn id="64" idx="0"/>
        </xdr:cNvCxnSpPr>
      </xdr:nvCxnSpPr>
      <xdr:spPr>
        <a:xfrm rot="5400000">
          <a:off x="1880235" y="12700635"/>
          <a:ext cx="365760" cy="3810"/>
        </a:xfrm>
        <a:prstGeom prst="bentConnector3">
          <a:avLst>
            <a:gd name="adj1" fmla="val 50000"/>
          </a:avLst>
        </a:prstGeom>
        <a:ln>
          <a:headEnd type="non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2133600</xdr:colOff>
      <xdr:row>68</xdr:row>
      <xdr:rowOff>137160</xdr:rowOff>
    </xdr:from>
    <xdr:to>
      <xdr:col>1</xdr:col>
      <xdr:colOff>152400</xdr:colOff>
      <xdr:row>70</xdr:row>
      <xdr:rowOff>76200</xdr:rowOff>
    </xdr:to>
    <xdr:sp macro="" textlink="">
      <xdr:nvSpPr>
        <xdr:cNvPr id="79" name="ZoneTexte 78"/>
        <xdr:cNvSpPr txBox="1"/>
      </xdr:nvSpPr>
      <xdr:spPr>
        <a:xfrm>
          <a:off x="2133600" y="12207240"/>
          <a:ext cx="373380" cy="304800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oui</a:t>
          </a:r>
        </a:p>
      </xdr:txBody>
    </xdr:sp>
    <xdr:clientData/>
  </xdr:twoCellAnchor>
  <xdr:twoCellAnchor>
    <xdr:from>
      <xdr:col>1</xdr:col>
      <xdr:colOff>525780</xdr:colOff>
      <xdr:row>63</xdr:row>
      <xdr:rowOff>121920</xdr:rowOff>
    </xdr:from>
    <xdr:to>
      <xdr:col>2</xdr:col>
      <xdr:colOff>160020</xdr:colOff>
      <xdr:row>65</xdr:row>
      <xdr:rowOff>60960</xdr:rowOff>
    </xdr:to>
    <xdr:sp macro="" textlink="">
      <xdr:nvSpPr>
        <xdr:cNvPr id="80" name="ZoneTexte 79"/>
        <xdr:cNvSpPr txBox="1"/>
      </xdr:nvSpPr>
      <xdr:spPr>
        <a:xfrm>
          <a:off x="2880360" y="11277600"/>
          <a:ext cx="426720" cy="304800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non</a:t>
          </a:r>
        </a:p>
      </xdr:txBody>
    </xdr:sp>
    <xdr:clientData/>
  </xdr:twoCellAnchor>
  <xdr:twoCellAnchor>
    <xdr:from>
      <xdr:col>1</xdr:col>
      <xdr:colOff>464820</xdr:colOff>
      <xdr:row>65</xdr:row>
      <xdr:rowOff>114300</xdr:rowOff>
    </xdr:from>
    <xdr:to>
      <xdr:col>6</xdr:col>
      <xdr:colOff>236220</xdr:colOff>
      <xdr:row>67</xdr:row>
      <xdr:rowOff>53340</xdr:rowOff>
    </xdr:to>
    <xdr:cxnSp macro="">
      <xdr:nvCxnSpPr>
        <xdr:cNvPr id="81" name="Connecteur en angle 12"/>
        <xdr:cNvCxnSpPr>
          <a:stCxn id="76" idx="3"/>
          <a:endCxn id="82" idx="0"/>
        </xdr:cNvCxnSpPr>
      </xdr:nvCxnSpPr>
      <xdr:spPr>
        <a:xfrm>
          <a:off x="2819400" y="11590020"/>
          <a:ext cx="3680460" cy="304800"/>
        </a:xfrm>
        <a:prstGeom prst="bentConnector2">
          <a:avLst/>
        </a:prstGeom>
        <a:ln>
          <a:headEnd type="non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</xdr:colOff>
      <xdr:row>67</xdr:row>
      <xdr:rowOff>53340</xdr:rowOff>
    </xdr:from>
    <xdr:to>
      <xdr:col>7</xdr:col>
      <xdr:colOff>464820</xdr:colOff>
      <xdr:row>74</xdr:row>
      <xdr:rowOff>167640</xdr:rowOff>
    </xdr:to>
    <xdr:sp macro="" textlink="">
      <xdr:nvSpPr>
        <xdr:cNvPr id="82" name="Organigramme : Décision 81"/>
        <xdr:cNvSpPr/>
      </xdr:nvSpPr>
      <xdr:spPr>
        <a:xfrm>
          <a:off x="5478780" y="12443460"/>
          <a:ext cx="2042160" cy="1394460"/>
        </a:xfrm>
        <a:prstGeom prst="flowChartDecision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lIns="0" tIns="0" rIns="0" bIns="0" rtlCol="0" anchor="ctr"/>
        <a:lstStyle/>
        <a:p>
          <a:pPr algn="ctr"/>
          <a:r>
            <a:rPr lang="fr-FR" sz="1100">
              <a:solidFill>
                <a:srgbClr val="00CC99"/>
              </a:solidFill>
            </a:rPr>
            <a:t>Angle Horiz APN </a:t>
          </a:r>
          <a:r>
            <a:rPr lang="fr-FR" sz="1100">
              <a:solidFill>
                <a:srgbClr val="00CC99"/>
              </a:solidFill>
              <a:latin typeface="+mn-lt"/>
              <a:ea typeface="+mn-ea"/>
              <a:cs typeface="+mn-cs"/>
            </a:rPr>
            <a:t>* (2-</a:t>
          </a:r>
          <a:r>
            <a:rPr lang="fr-FR" sz="1100" baseline="0">
              <a:solidFill>
                <a:srgbClr val="00CC99"/>
              </a:solidFill>
              <a:latin typeface="+mn-lt"/>
              <a:ea typeface="+mn-ea"/>
              <a:cs typeface="+mn-cs"/>
            </a:rPr>
            <a:t> </a:t>
          </a:r>
          <a:r>
            <a:rPr lang="fr-FR" sz="1100">
              <a:solidFill>
                <a:srgbClr val="00CC99"/>
              </a:solidFill>
              <a:latin typeface="+mn-lt"/>
              <a:ea typeface="+mn-ea"/>
              <a:cs typeface="+mn-cs"/>
            </a:rPr>
            <a:t>% Recou)  </a:t>
          </a:r>
          <a:r>
            <a:rPr lang="fr-FR" sz="1100"/>
            <a:t>&gt; =  </a:t>
          </a:r>
          <a:r>
            <a:rPr lang="fr-FR" sz="1100">
              <a:solidFill>
                <a:srgbClr val="0070C0"/>
              </a:solidFill>
              <a:latin typeface="+mn-lt"/>
              <a:ea typeface="+mn-ea"/>
              <a:cs typeface="+mn-cs"/>
            </a:rPr>
            <a:t>Décli</a:t>
          </a:r>
          <a:r>
            <a:rPr lang="fr-FR" sz="1100" baseline="0">
              <a:solidFill>
                <a:srgbClr val="0070C0"/>
              </a:solidFill>
              <a:latin typeface="+mn-lt"/>
              <a:ea typeface="+mn-ea"/>
              <a:cs typeface="+mn-cs"/>
            </a:rPr>
            <a:t> </a:t>
          </a:r>
          <a:r>
            <a:rPr lang="fr-FR" sz="1100">
              <a:solidFill>
                <a:srgbClr val="0070C0"/>
              </a:solidFill>
              <a:latin typeface="+mn-lt"/>
              <a:ea typeface="+mn-ea"/>
              <a:cs typeface="+mn-cs"/>
            </a:rPr>
            <a:t>Pano </a:t>
          </a:r>
          <a:endParaRPr lang="fr-FR" sz="1100">
            <a:solidFill>
              <a:srgbClr val="0070C0"/>
            </a:solidFill>
          </a:endParaRPr>
        </a:p>
      </xdr:txBody>
    </xdr:sp>
    <xdr:clientData/>
  </xdr:twoCellAnchor>
  <xdr:twoCellAnchor>
    <xdr:from>
      <xdr:col>6</xdr:col>
      <xdr:colOff>236220</xdr:colOff>
      <xdr:row>74</xdr:row>
      <xdr:rowOff>167640</xdr:rowOff>
    </xdr:from>
    <xdr:to>
      <xdr:col>6</xdr:col>
      <xdr:colOff>240030</xdr:colOff>
      <xdr:row>77</xdr:row>
      <xdr:rowOff>129540</xdr:rowOff>
    </xdr:to>
    <xdr:cxnSp macro="">
      <xdr:nvCxnSpPr>
        <xdr:cNvPr id="84" name="Connecteur en angle 83"/>
        <xdr:cNvCxnSpPr>
          <a:stCxn id="82" idx="2"/>
          <a:endCxn id="113" idx="0"/>
        </xdr:cNvCxnSpPr>
      </xdr:nvCxnSpPr>
      <xdr:spPr>
        <a:xfrm rot="16200000" flipH="1">
          <a:off x="6246495" y="14091285"/>
          <a:ext cx="510540" cy="3810"/>
        </a:xfrm>
        <a:prstGeom prst="bentConnector3">
          <a:avLst>
            <a:gd name="adj1" fmla="val 50000"/>
          </a:avLst>
        </a:prstGeom>
        <a:ln>
          <a:headEnd type="non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182880</xdr:colOff>
      <xdr:row>69</xdr:row>
      <xdr:rowOff>160020</xdr:rowOff>
    </xdr:from>
    <xdr:to>
      <xdr:col>10</xdr:col>
      <xdr:colOff>342900</xdr:colOff>
      <xdr:row>72</xdr:row>
      <xdr:rowOff>53340</xdr:rowOff>
    </xdr:to>
    <xdr:sp macro="" textlink="">
      <xdr:nvSpPr>
        <xdr:cNvPr id="85" name="ZoneTexte 84"/>
        <xdr:cNvSpPr txBox="1"/>
      </xdr:nvSpPr>
      <xdr:spPr>
        <a:xfrm>
          <a:off x="8031480" y="12915900"/>
          <a:ext cx="1744980" cy="441960"/>
        </a:xfrm>
        <a:prstGeom prst="rect">
          <a:avLst/>
        </a:prstGeom>
        <a:solidFill>
          <a:srgbClr val="FFFF99"/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Rangée 1 : Nb photo = 0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Rangée 2 : Nb photo = 0</a:t>
          </a:r>
        </a:p>
        <a:p>
          <a:endParaRPr lang="fr-FR"/>
        </a:p>
        <a:p>
          <a:endParaRPr lang="fr-FR" sz="1100"/>
        </a:p>
      </xdr:txBody>
    </xdr:sp>
    <xdr:clientData/>
  </xdr:twoCellAnchor>
  <xdr:twoCellAnchor>
    <xdr:from>
      <xdr:col>6</xdr:col>
      <xdr:colOff>304800</xdr:colOff>
      <xdr:row>75</xdr:row>
      <xdr:rowOff>60960</xdr:rowOff>
    </xdr:from>
    <xdr:to>
      <xdr:col>6</xdr:col>
      <xdr:colOff>678180</xdr:colOff>
      <xdr:row>77</xdr:row>
      <xdr:rowOff>0</xdr:rowOff>
    </xdr:to>
    <xdr:sp macro="" textlink="">
      <xdr:nvSpPr>
        <xdr:cNvPr id="86" name="ZoneTexte 85"/>
        <xdr:cNvSpPr txBox="1"/>
      </xdr:nvSpPr>
      <xdr:spPr>
        <a:xfrm>
          <a:off x="6568440" y="13914120"/>
          <a:ext cx="373380" cy="304800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oui</a:t>
          </a:r>
        </a:p>
      </xdr:txBody>
    </xdr:sp>
    <xdr:clientData/>
  </xdr:twoCellAnchor>
  <xdr:twoCellAnchor>
    <xdr:from>
      <xdr:col>7</xdr:col>
      <xdr:colOff>464820</xdr:colOff>
      <xdr:row>71</xdr:row>
      <xdr:rowOff>15240</xdr:rowOff>
    </xdr:from>
    <xdr:to>
      <xdr:col>8</xdr:col>
      <xdr:colOff>182880</xdr:colOff>
      <xdr:row>71</xdr:row>
      <xdr:rowOff>19050</xdr:rowOff>
    </xdr:to>
    <xdr:cxnSp macro="">
      <xdr:nvCxnSpPr>
        <xdr:cNvPr id="87" name="Connecteur en angle 86"/>
        <xdr:cNvCxnSpPr>
          <a:stCxn id="82" idx="3"/>
          <a:endCxn id="85" idx="1"/>
        </xdr:cNvCxnSpPr>
      </xdr:nvCxnSpPr>
      <xdr:spPr>
        <a:xfrm flipV="1">
          <a:off x="7520940" y="13136880"/>
          <a:ext cx="510540" cy="3810"/>
        </a:xfrm>
        <a:prstGeom prst="bentConnector3">
          <a:avLst>
            <a:gd name="adj1" fmla="val 50000"/>
          </a:avLst>
        </a:prstGeom>
        <a:ln>
          <a:headEnd type="non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487680</xdr:colOff>
      <xdr:row>69</xdr:row>
      <xdr:rowOff>22860</xdr:rowOff>
    </xdr:from>
    <xdr:to>
      <xdr:col>8</xdr:col>
      <xdr:colOff>121920</xdr:colOff>
      <xdr:row>70</xdr:row>
      <xdr:rowOff>144780</xdr:rowOff>
    </xdr:to>
    <xdr:sp macro="" textlink="">
      <xdr:nvSpPr>
        <xdr:cNvPr id="88" name="ZoneTexte 87"/>
        <xdr:cNvSpPr txBox="1"/>
      </xdr:nvSpPr>
      <xdr:spPr>
        <a:xfrm>
          <a:off x="7543800" y="12778740"/>
          <a:ext cx="426720" cy="304800"/>
        </a:xfrm>
        <a:prstGeom prst="rect">
          <a:avLst/>
        </a:prstGeom>
        <a:noFill/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non</a:t>
          </a:r>
        </a:p>
      </xdr:txBody>
    </xdr:sp>
    <xdr:clientData/>
  </xdr:twoCellAnchor>
  <xdr:twoCellAnchor>
    <xdr:from>
      <xdr:col>0</xdr:col>
      <xdr:colOff>160020</xdr:colOff>
      <xdr:row>74</xdr:row>
      <xdr:rowOff>68580</xdr:rowOff>
    </xdr:from>
    <xdr:to>
      <xdr:col>3</xdr:col>
      <xdr:colOff>30480</xdr:colOff>
      <xdr:row>77</xdr:row>
      <xdr:rowOff>45720</xdr:rowOff>
    </xdr:to>
    <xdr:sp macro="" textlink="">
      <xdr:nvSpPr>
        <xdr:cNvPr id="89" name="ZoneTexte 88"/>
        <xdr:cNvSpPr txBox="1"/>
      </xdr:nvSpPr>
      <xdr:spPr>
        <a:xfrm>
          <a:off x="160020" y="13555980"/>
          <a:ext cx="3810000" cy="525780"/>
        </a:xfrm>
        <a:prstGeom prst="rect">
          <a:avLst/>
        </a:prstGeom>
        <a:solidFill>
          <a:srgbClr val="FFFF99"/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Rangée 2</a:t>
          </a:r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Nb photo = 0</a:t>
          </a:r>
          <a:endParaRPr lang="fr-FR" sz="1100"/>
        </a:p>
      </xdr:txBody>
    </xdr:sp>
    <xdr:clientData/>
  </xdr:twoCellAnchor>
  <xdr:twoCellAnchor>
    <xdr:from>
      <xdr:col>3</xdr:col>
      <xdr:colOff>662940</xdr:colOff>
      <xdr:row>81</xdr:row>
      <xdr:rowOff>30480</xdr:rowOff>
    </xdr:from>
    <xdr:to>
      <xdr:col>8</xdr:col>
      <xdr:colOff>556260</xdr:colOff>
      <xdr:row>84</xdr:row>
      <xdr:rowOff>38100</xdr:rowOff>
    </xdr:to>
    <xdr:sp macro="" textlink="">
      <xdr:nvSpPr>
        <xdr:cNvPr id="90" name="ZoneTexte 89"/>
        <xdr:cNvSpPr txBox="1"/>
      </xdr:nvSpPr>
      <xdr:spPr>
        <a:xfrm>
          <a:off x="4602480" y="14980920"/>
          <a:ext cx="3802380" cy="556260"/>
        </a:xfrm>
        <a:prstGeom prst="rect">
          <a:avLst/>
        </a:prstGeom>
        <a:solidFill>
          <a:srgbClr val="FFFF99"/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Rangée 2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Nb photo = Nb photo rangée 1</a:t>
          </a:r>
          <a:endParaRPr lang="fr-FR"/>
        </a:p>
        <a:p>
          <a:endParaRPr lang="fr-FR" sz="1100"/>
        </a:p>
      </xdr:txBody>
    </xdr:sp>
    <xdr:clientData/>
  </xdr:twoCellAnchor>
  <xdr:twoCellAnchor>
    <xdr:from>
      <xdr:col>0</xdr:col>
      <xdr:colOff>342900</xdr:colOff>
      <xdr:row>38</xdr:row>
      <xdr:rowOff>106680</xdr:rowOff>
    </xdr:from>
    <xdr:to>
      <xdr:col>0</xdr:col>
      <xdr:colOff>1066800</xdr:colOff>
      <xdr:row>40</xdr:row>
      <xdr:rowOff>83820</xdr:rowOff>
    </xdr:to>
    <xdr:sp macro="" textlink="">
      <xdr:nvSpPr>
        <xdr:cNvPr id="42" name="Rectangle 41"/>
        <xdr:cNvSpPr/>
      </xdr:nvSpPr>
      <xdr:spPr>
        <a:xfrm>
          <a:off x="342900" y="6934200"/>
          <a:ext cx="723900" cy="342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220980</xdr:colOff>
      <xdr:row>46</xdr:row>
      <xdr:rowOff>129540</xdr:rowOff>
    </xdr:from>
    <xdr:to>
      <xdr:col>3</xdr:col>
      <xdr:colOff>83820</xdr:colOff>
      <xdr:row>50</xdr:row>
      <xdr:rowOff>22860</xdr:rowOff>
    </xdr:to>
    <xdr:sp macro="" textlink="">
      <xdr:nvSpPr>
        <xdr:cNvPr id="4" name="ZoneTexte 3"/>
        <xdr:cNvSpPr txBox="1"/>
      </xdr:nvSpPr>
      <xdr:spPr>
        <a:xfrm>
          <a:off x="220980" y="8450580"/>
          <a:ext cx="3802380" cy="624840"/>
        </a:xfrm>
        <a:prstGeom prst="rect">
          <a:avLst/>
        </a:prstGeom>
        <a:solidFill>
          <a:srgbClr val="FFFF99"/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Rangée</a:t>
          </a:r>
          <a:r>
            <a:rPr lang="fr-FR" sz="1100" baseline="0"/>
            <a:t> 1 </a:t>
          </a:r>
        </a:p>
        <a:p>
          <a:r>
            <a:rPr lang="fr-FR" sz="1100" u="none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</a:t>
          </a:r>
          <a:r>
            <a:rPr lang="fr-FR" sz="1100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fr-FR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Azimut </a:t>
          </a:r>
          <a:r>
            <a:rPr lang="fr-FR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Pano - </a:t>
          </a:r>
          <a:r>
            <a:rPr lang="fr-FR" sz="1100" u="sng">
              <a:solidFill>
                <a:srgbClr val="00B050"/>
              </a:solidFill>
              <a:latin typeface="+mn-lt"/>
              <a:ea typeface="+mn-ea"/>
              <a:cs typeface="+mn-cs"/>
            </a:rPr>
            <a:t>Angle Horiz</a:t>
          </a:r>
          <a:r>
            <a:rPr lang="fr-FR" sz="1100" u="sng" baseline="0">
              <a:solidFill>
                <a:srgbClr val="00B050"/>
              </a:solidFill>
              <a:latin typeface="+mn-lt"/>
              <a:ea typeface="+mn-ea"/>
              <a:cs typeface="+mn-cs"/>
            </a:rPr>
            <a:t> </a:t>
          </a:r>
          <a:r>
            <a:rPr lang="fr-FR" sz="1100" u="sng">
              <a:solidFill>
                <a:srgbClr val="00B050"/>
              </a:solidFill>
              <a:latin typeface="+mn-lt"/>
              <a:ea typeface="+mn-ea"/>
              <a:cs typeface="+mn-cs"/>
            </a:rPr>
            <a:t>APN</a:t>
          </a:r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</a:t>
          </a:r>
          <a:r>
            <a:rPr lang="fr-FR" sz="1100">
              <a:solidFill>
                <a:srgbClr val="00CC99"/>
              </a:solidFill>
              <a:latin typeface="+mn-lt"/>
              <a:ea typeface="+mn-ea"/>
              <a:cs typeface="+mn-cs"/>
            </a:rPr>
            <a:t>Angle Horiz</a:t>
          </a:r>
          <a:r>
            <a:rPr lang="fr-FR" sz="1100" baseline="0">
              <a:solidFill>
                <a:srgbClr val="00CC99"/>
              </a:solidFill>
              <a:latin typeface="+mn-lt"/>
              <a:ea typeface="+mn-ea"/>
              <a:cs typeface="+mn-cs"/>
            </a:rPr>
            <a:t> </a:t>
          </a:r>
          <a:r>
            <a:rPr lang="fr-FR" sz="1100">
              <a:solidFill>
                <a:srgbClr val="00CC99"/>
              </a:solidFill>
              <a:latin typeface="+mn-lt"/>
              <a:ea typeface="+mn-ea"/>
              <a:cs typeface="+mn-cs"/>
            </a:rPr>
            <a:t>APN</a:t>
          </a:r>
          <a:r>
            <a:rPr lang="fr-FR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* (1-</a:t>
          </a:r>
          <a:r>
            <a:rPr lang="fr-F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% Recou)</a:t>
          </a:r>
          <a:endParaRPr lang="fr-FR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262960</xdr:colOff>
      <xdr:row>48</xdr:row>
      <xdr:rowOff>30480</xdr:rowOff>
    </xdr:from>
    <xdr:to>
      <xdr:col>0</xdr:col>
      <xdr:colOff>1737359</xdr:colOff>
      <xdr:row>49</xdr:row>
      <xdr:rowOff>60960</xdr:rowOff>
    </xdr:to>
    <xdr:sp macro="" textlink="">
      <xdr:nvSpPr>
        <xdr:cNvPr id="44" name="ZoneTexte 43"/>
        <xdr:cNvSpPr txBox="1"/>
      </xdr:nvSpPr>
      <xdr:spPr>
        <a:xfrm>
          <a:off x="262960" y="8717280"/>
          <a:ext cx="1474399" cy="213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Nb photo = Arrondi.Sup [(  </a:t>
          </a:r>
          <a:endParaRPr lang="fr-FR" sz="1100"/>
        </a:p>
      </xdr:txBody>
    </xdr:sp>
    <xdr:clientData/>
  </xdr:twoCellAnchor>
  <xdr:twoCellAnchor>
    <xdr:from>
      <xdr:col>2</xdr:col>
      <xdr:colOff>384881</xdr:colOff>
      <xdr:row>48</xdr:row>
      <xdr:rowOff>15240</xdr:rowOff>
    </xdr:from>
    <xdr:to>
      <xdr:col>2</xdr:col>
      <xdr:colOff>777240</xdr:colOff>
      <xdr:row>49</xdr:row>
      <xdr:rowOff>83820</xdr:rowOff>
    </xdr:to>
    <xdr:sp macro="" textlink="">
      <xdr:nvSpPr>
        <xdr:cNvPr id="99" name="ZoneTexte 98"/>
        <xdr:cNvSpPr txBox="1"/>
      </xdr:nvSpPr>
      <xdr:spPr>
        <a:xfrm>
          <a:off x="3531941" y="8702040"/>
          <a:ext cx="392359" cy="251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)+1]</a:t>
          </a:r>
          <a:endParaRPr lang="fr-FR" sz="1100"/>
        </a:p>
      </xdr:txBody>
    </xdr:sp>
    <xdr:clientData/>
  </xdr:twoCellAnchor>
  <xdr:twoCellAnchor>
    <xdr:from>
      <xdr:col>4</xdr:col>
      <xdr:colOff>30480</xdr:colOff>
      <xdr:row>52</xdr:row>
      <xdr:rowOff>160020</xdr:rowOff>
    </xdr:from>
    <xdr:to>
      <xdr:col>8</xdr:col>
      <xdr:colOff>662940</xdr:colOff>
      <xdr:row>56</xdr:row>
      <xdr:rowOff>53340</xdr:rowOff>
    </xdr:to>
    <xdr:sp macro="" textlink="">
      <xdr:nvSpPr>
        <xdr:cNvPr id="109" name="ZoneTexte 108"/>
        <xdr:cNvSpPr txBox="1"/>
      </xdr:nvSpPr>
      <xdr:spPr>
        <a:xfrm>
          <a:off x="4709160" y="9761220"/>
          <a:ext cx="3802380" cy="624840"/>
        </a:xfrm>
        <a:prstGeom prst="rect">
          <a:avLst/>
        </a:prstGeom>
        <a:solidFill>
          <a:srgbClr val="FFFF99"/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Rangée</a:t>
          </a:r>
          <a:r>
            <a:rPr lang="fr-FR" sz="1100" baseline="0"/>
            <a:t> 1 </a:t>
          </a:r>
        </a:p>
        <a:p>
          <a:r>
            <a:rPr lang="fr-FR" sz="1100" u="none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</a:t>
          </a:r>
          <a:r>
            <a:rPr lang="fr-FR" sz="1100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fr-FR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Azimut </a:t>
          </a:r>
          <a:r>
            <a:rPr lang="fr-FR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Pano - </a:t>
          </a:r>
          <a:r>
            <a:rPr lang="fr-FR" sz="1100" u="sng">
              <a:solidFill>
                <a:srgbClr val="00B050"/>
              </a:solidFill>
              <a:latin typeface="+mn-lt"/>
              <a:ea typeface="+mn-ea"/>
              <a:cs typeface="+mn-cs"/>
            </a:rPr>
            <a:t>Angle Horiz</a:t>
          </a:r>
          <a:r>
            <a:rPr lang="fr-FR" sz="1100" u="sng" baseline="0">
              <a:solidFill>
                <a:srgbClr val="00B050"/>
              </a:solidFill>
              <a:latin typeface="+mn-lt"/>
              <a:ea typeface="+mn-ea"/>
              <a:cs typeface="+mn-cs"/>
            </a:rPr>
            <a:t> </a:t>
          </a:r>
          <a:r>
            <a:rPr lang="fr-FR" sz="1100" u="sng">
              <a:solidFill>
                <a:srgbClr val="00B050"/>
              </a:solidFill>
              <a:latin typeface="+mn-lt"/>
              <a:ea typeface="+mn-ea"/>
              <a:cs typeface="+mn-cs"/>
            </a:rPr>
            <a:t>APN</a:t>
          </a:r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</a:t>
          </a:r>
          <a:r>
            <a:rPr lang="fr-FR" sz="1100">
              <a:solidFill>
                <a:srgbClr val="00CC99"/>
              </a:solidFill>
              <a:latin typeface="+mn-lt"/>
              <a:ea typeface="+mn-ea"/>
              <a:cs typeface="+mn-cs"/>
            </a:rPr>
            <a:t>Angle Horiz</a:t>
          </a:r>
          <a:r>
            <a:rPr lang="fr-FR" sz="1100" baseline="0">
              <a:solidFill>
                <a:srgbClr val="00CC99"/>
              </a:solidFill>
              <a:latin typeface="+mn-lt"/>
              <a:ea typeface="+mn-ea"/>
              <a:cs typeface="+mn-cs"/>
            </a:rPr>
            <a:t> </a:t>
          </a:r>
          <a:r>
            <a:rPr lang="fr-FR" sz="1100">
              <a:solidFill>
                <a:srgbClr val="00CC99"/>
              </a:solidFill>
              <a:latin typeface="+mn-lt"/>
              <a:ea typeface="+mn-ea"/>
              <a:cs typeface="+mn-cs"/>
            </a:rPr>
            <a:t>APN</a:t>
          </a:r>
          <a:r>
            <a:rPr lang="fr-FR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* (1-</a:t>
          </a:r>
          <a:r>
            <a:rPr lang="fr-F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% Recou)</a:t>
          </a:r>
          <a:endParaRPr lang="fr-FR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72460</xdr:colOff>
      <xdr:row>54</xdr:row>
      <xdr:rowOff>60960</xdr:rowOff>
    </xdr:from>
    <xdr:to>
      <xdr:col>5</xdr:col>
      <xdr:colOff>754379</xdr:colOff>
      <xdr:row>55</xdr:row>
      <xdr:rowOff>91440</xdr:rowOff>
    </xdr:to>
    <xdr:sp macro="" textlink="">
      <xdr:nvSpPr>
        <xdr:cNvPr id="110" name="ZoneTexte 109"/>
        <xdr:cNvSpPr txBox="1"/>
      </xdr:nvSpPr>
      <xdr:spPr>
        <a:xfrm>
          <a:off x="4751140" y="10027920"/>
          <a:ext cx="1474399" cy="213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Nb photo = Arrondi.Sup [(  </a:t>
          </a:r>
          <a:endParaRPr lang="fr-FR" sz="1100"/>
        </a:p>
      </xdr:txBody>
    </xdr:sp>
    <xdr:clientData/>
  </xdr:twoCellAnchor>
  <xdr:twoCellAnchor>
    <xdr:from>
      <xdr:col>8</xdr:col>
      <xdr:colOff>171521</xdr:colOff>
      <xdr:row>54</xdr:row>
      <xdr:rowOff>45720</xdr:rowOff>
    </xdr:from>
    <xdr:to>
      <xdr:col>8</xdr:col>
      <xdr:colOff>563880</xdr:colOff>
      <xdr:row>55</xdr:row>
      <xdr:rowOff>114300</xdr:rowOff>
    </xdr:to>
    <xdr:sp macro="" textlink="">
      <xdr:nvSpPr>
        <xdr:cNvPr id="111" name="ZoneTexte 110"/>
        <xdr:cNvSpPr txBox="1"/>
      </xdr:nvSpPr>
      <xdr:spPr>
        <a:xfrm>
          <a:off x="8020121" y="10012680"/>
          <a:ext cx="392359" cy="251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)+1]</a:t>
          </a:r>
          <a:endParaRPr lang="fr-FR" sz="1100"/>
        </a:p>
      </xdr:txBody>
    </xdr:sp>
    <xdr:clientData/>
  </xdr:twoCellAnchor>
  <xdr:twoCellAnchor>
    <xdr:from>
      <xdr:col>3</xdr:col>
      <xdr:colOff>662940</xdr:colOff>
      <xdr:row>77</xdr:row>
      <xdr:rowOff>129540</xdr:rowOff>
    </xdr:from>
    <xdr:to>
      <xdr:col>8</xdr:col>
      <xdr:colOff>556260</xdr:colOff>
      <xdr:row>81</xdr:row>
      <xdr:rowOff>22860</xdr:rowOff>
    </xdr:to>
    <xdr:sp macro="" textlink="">
      <xdr:nvSpPr>
        <xdr:cNvPr id="113" name="ZoneTexte 112"/>
        <xdr:cNvSpPr txBox="1"/>
      </xdr:nvSpPr>
      <xdr:spPr>
        <a:xfrm>
          <a:off x="4602480" y="14348460"/>
          <a:ext cx="3802380" cy="624840"/>
        </a:xfrm>
        <a:prstGeom prst="rect">
          <a:avLst/>
        </a:prstGeom>
        <a:solidFill>
          <a:srgbClr val="FFFF99"/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Rangée</a:t>
          </a:r>
          <a:r>
            <a:rPr lang="fr-FR" sz="1100" baseline="0"/>
            <a:t> 1 </a:t>
          </a:r>
        </a:p>
        <a:p>
          <a:r>
            <a:rPr lang="fr-FR" sz="1100" u="none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</a:t>
          </a:r>
          <a:r>
            <a:rPr lang="fr-FR" sz="1100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fr-FR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Azimut </a:t>
          </a:r>
          <a:r>
            <a:rPr lang="fr-FR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Pano - </a:t>
          </a:r>
          <a:r>
            <a:rPr lang="fr-FR" sz="1100" u="sng">
              <a:solidFill>
                <a:srgbClr val="FF0000"/>
              </a:solidFill>
              <a:latin typeface="+mn-lt"/>
              <a:ea typeface="+mn-ea"/>
              <a:cs typeface="+mn-cs"/>
            </a:rPr>
            <a:t>Angle Verti APN</a:t>
          </a:r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</a:t>
          </a:r>
          <a:r>
            <a:rPr lang="fr-FR" sz="1100">
              <a:solidFill>
                <a:srgbClr val="FF0000"/>
              </a:solidFill>
              <a:latin typeface="+mn-lt"/>
              <a:ea typeface="+mn-ea"/>
              <a:cs typeface="+mn-cs"/>
            </a:rPr>
            <a:t>Angle Verti</a:t>
          </a:r>
          <a:r>
            <a:rPr lang="fr-FR" sz="1100" baseline="0">
              <a:solidFill>
                <a:srgbClr val="FF0000"/>
              </a:solidFill>
              <a:latin typeface="+mn-lt"/>
              <a:ea typeface="+mn-ea"/>
              <a:cs typeface="+mn-cs"/>
            </a:rPr>
            <a:t> </a:t>
          </a:r>
          <a:r>
            <a:rPr lang="fr-FR" sz="1100">
              <a:solidFill>
                <a:srgbClr val="FF0000"/>
              </a:solidFill>
              <a:latin typeface="+mn-lt"/>
              <a:ea typeface="+mn-ea"/>
              <a:cs typeface="+mn-cs"/>
            </a:rPr>
            <a:t>APN</a:t>
          </a:r>
          <a:r>
            <a:rPr lang="fr-FR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* (1-</a:t>
          </a:r>
          <a:r>
            <a:rPr lang="fr-F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% Recou)</a:t>
          </a:r>
          <a:endParaRPr lang="fr-FR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704920</xdr:colOff>
      <xdr:row>79</xdr:row>
      <xdr:rowOff>30480</xdr:rowOff>
    </xdr:from>
    <xdr:to>
      <xdr:col>5</xdr:col>
      <xdr:colOff>647699</xdr:colOff>
      <xdr:row>80</xdr:row>
      <xdr:rowOff>60960</xdr:rowOff>
    </xdr:to>
    <xdr:sp macro="" textlink="">
      <xdr:nvSpPr>
        <xdr:cNvPr id="114" name="ZoneTexte 113"/>
        <xdr:cNvSpPr txBox="1"/>
      </xdr:nvSpPr>
      <xdr:spPr>
        <a:xfrm>
          <a:off x="4644460" y="14615160"/>
          <a:ext cx="1474399" cy="213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Nb photo = Arrondi.Sup [(  </a:t>
          </a:r>
          <a:endParaRPr lang="fr-FR" sz="1100"/>
        </a:p>
      </xdr:txBody>
    </xdr:sp>
    <xdr:clientData/>
  </xdr:twoCellAnchor>
  <xdr:twoCellAnchor>
    <xdr:from>
      <xdr:col>8</xdr:col>
      <xdr:colOff>64841</xdr:colOff>
      <xdr:row>79</xdr:row>
      <xdr:rowOff>15240</xdr:rowOff>
    </xdr:from>
    <xdr:to>
      <xdr:col>8</xdr:col>
      <xdr:colOff>457200</xdr:colOff>
      <xdr:row>80</xdr:row>
      <xdr:rowOff>83820</xdr:rowOff>
    </xdr:to>
    <xdr:sp macro="" textlink="">
      <xdr:nvSpPr>
        <xdr:cNvPr id="115" name="ZoneTexte 114"/>
        <xdr:cNvSpPr txBox="1"/>
      </xdr:nvSpPr>
      <xdr:spPr>
        <a:xfrm>
          <a:off x="7913441" y="14599920"/>
          <a:ext cx="392359" cy="251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)+1]</a:t>
          </a:r>
          <a:endParaRPr lang="fr-FR" sz="1100"/>
        </a:p>
      </xdr:txBody>
    </xdr:sp>
    <xdr:clientData/>
  </xdr:twoCellAnchor>
  <xdr:twoCellAnchor>
    <xdr:from>
      <xdr:col>0</xdr:col>
      <xdr:colOff>167640</xdr:colOff>
      <xdr:row>71</xdr:row>
      <xdr:rowOff>0</xdr:rowOff>
    </xdr:from>
    <xdr:to>
      <xdr:col>3</xdr:col>
      <xdr:colOff>30480</xdr:colOff>
      <xdr:row>74</xdr:row>
      <xdr:rowOff>76200</xdr:rowOff>
    </xdr:to>
    <xdr:sp macro="" textlink="">
      <xdr:nvSpPr>
        <xdr:cNvPr id="118" name="ZoneTexte 117"/>
        <xdr:cNvSpPr txBox="1"/>
      </xdr:nvSpPr>
      <xdr:spPr>
        <a:xfrm>
          <a:off x="167640" y="12938760"/>
          <a:ext cx="3802380" cy="624840"/>
        </a:xfrm>
        <a:prstGeom prst="rect">
          <a:avLst/>
        </a:prstGeom>
        <a:solidFill>
          <a:srgbClr val="FFFF99"/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Rangée</a:t>
          </a:r>
          <a:r>
            <a:rPr lang="fr-FR" sz="1100" baseline="0"/>
            <a:t> 1 </a:t>
          </a:r>
        </a:p>
        <a:p>
          <a:r>
            <a:rPr lang="fr-FR" sz="1100" u="none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</a:t>
          </a:r>
          <a:r>
            <a:rPr lang="fr-FR" sz="1100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fr-FR" sz="1100" u="sng">
              <a:solidFill>
                <a:schemeClr val="dk1"/>
              </a:solidFill>
              <a:latin typeface="+mn-lt"/>
              <a:ea typeface="+mn-ea"/>
              <a:cs typeface="+mn-cs"/>
            </a:rPr>
            <a:t>Azimut </a:t>
          </a:r>
          <a:r>
            <a:rPr lang="fr-FR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Pano - </a:t>
          </a:r>
          <a:r>
            <a:rPr lang="fr-FR" sz="1100" u="sng">
              <a:solidFill>
                <a:srgbClr val="FF0000"/>
              </a:solidFill>
              <a:latin typeface="+mn-lt"/>
              <a:ea typeface="+mn-ea"/>
              <a:cs typeface="+mn-cs"/>
            </a:rPr>
            <a:t>Angle Verti APN</a:t>
          </a:r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</a:t>
          </a:r>
          <a:r>
            <a:rPr lang="fr-FR" sz="1100">
              <a:solidFill>
                <a:srgbClr val="FF0000"/>
              </a:solidFill>
              <a:latin typeface="+mn-lt"/>
              <a:ea typeface="+mn-ea"/>
              <a:cs typeface="+mn-cs"/>
            </a:rPr>
            <a:t>Angle Verti</a:t>
          </a:r>
          <a:r>
            <a:rPr lang="fr-FR" sz="1100" baseline="0">
              <a:solidFill>
                <a:srgbClr val="FF0000"/>
              </a:solidFill>
              <a:latin typeface="+mn-lt"/>
              <a:ea typeface="+mn-ea"/>
              <a:cs typeface="+mn-cs"/>
            </a:rPr>
            <a:t> </a:t>
          </a:r>
          <a:r>
            <a:rPr lang="fr-FR" sz="1100">
              <a:solidFill>
                <a:srgbClr val="FF0000"/>
              </a:solidFill>
              <a:latin typeface="+mn-lt"/>
              <a:ea typeface="+mn-ea"/>
              <a:cs typeface="+mn-cs"/>
            </a:rPr>
            <a:t>APN</a:t>
          </a:r>
          <a:r>
            <a:rPr lang="fr-FR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* (1-</a:t>
          </a:r>
          <a:r>
            <a:rPr lang="fr-FR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% Recou)</a:t>
          </a:r>
          <a:endParaRPr lang="fr-FR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209620</xdr:colOff>
      <xdr:row>72</xdr:row>
      <xdr:rowOff>83820</xdr:rowOff>
    </xdr:from>
    <xdr:to>
      <xdr:col>0</xdr:col>
      <xdr:colOff>1684019</xdr:colOff>
      <xdr:row>73</xdr:row>
      <xdr:rowOff>114300</xdr:rowOff>
    </xdr:to>
    <xdr:sp macro="" textlink="">
      <xdr:nvSpPr>
        <xdr:cNvPr id="119" name="ZoneTexte 118"/>
        <xdr:cNvSpPr txBox="1"/>
      </xdr:nvSpPr>
      <xdr:spPr>
        <a:xfrm>
          <a:off x="209620" y="13205460"/>
          <a:ext cx="1474399" cy="213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Nb photo = Arrondi.Sup [(  </a:t>
          </a:r>
          <a:endParaRPr lang="fr-FR" sz="1100"/>
        </a:p>
      </xdr:txBody>
    </xdr:sp>
    <xdr:clientData/>
  </xdr:twoCellAnchor>
  <xdr:twoCellAnchor>
    <xdr:from>
      <xdr:col>2</xdr:col>
      <xdr:colOff>331541</xdr:colOff>
      <xdr:row>72</xdr:row>
      <xdr:rowOff>68580</xdr:rowOff>
    </xdr:from>
    <xdr:to>
      <xdr:col>2</xdr:col>
      <xdr:colOff>723900</xdr:colOff>
      <xdr:row>73</xdr:row>
      <xdr:rowOff>137160</xdr:rowOff>
    </xdr:to>
    <xdr:sp macro="" textlink="">
      <xdr:nvSpPr>
        <xdr:cNvPr id="120" name="ZoneTexte 119"/>
        <xdr:cNvSpPr txBox="1"/>
      </xdr:nvSpPr>
      <xdr:spPr>
        <a:xfrm>
          <a:off x="3478601" y="13190220"/>
          <a:ext cx="392359" cy="251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)+1]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P31"/>
  <sheetViews>
    <sheetView showGridLines="0" tabSelected="1" topLeftCell="A4" workbookViewId="0">
      <selection activeCell="F15" sqref="F15"/>
    </sheetView>
  </sheetViews>
  <sheetFormatPr baseColWidth="10" defaultRowHeight="14.4"/>
  <cols>
    <col min="1" max="1" width="40.33203125" customWidth="1"/>
    <col min="2" max="2" width="28.5546875" customWidth="1"/>
    <col min="3" max="3" width="9.5546875" bestFit="1" customWidth="1"/>
    <col min="4" max="4" width="9.21875" customWidth="1"/>
    <col min="5" max="5" width="13.109375" bestFit="1" customWidth="1"/>
    <col min="6" max="6" width="5.109375" customWidth="1"/>
    <col min="7" max="7" width="3.5546875" bestFit="1" customWidth="1"/>
    <col min="8" max="8" width="19.21875" customWidth="1"/>
    <col min="10" max="10" width="4.6640625" customWidth="1"/>
    <col min="11" max="11" width="14.77734375" bestFit="1" customWidth="1"/>
    <col min="12" max="12" width="5.5546875" bestFit="1" customWidth="1"/>
    <col min="13" max="13" width="6.5546875" bestFit="1" customWidth="1"/>
    <col min="14" max="14" width="3" bestFit="1" customWidth="1"/>
    <col min="15" max="15" width="5.5546875" bestFit="1" customWidth="1"/>
    <col min="16" max="16" width="6.5546875" bestFit="1" customWidth="1"/>
    <col min="17" max="17" width="3" bestFit="1" customWidth="1"/>
  </cols>
  <sheetData>
    <row r="1" spans="1:16" ht="23.4">
      <c r="A1" s="36" t="s">
        <v>42</v>
      </c>
      <c r="B1" s="36"/>
      <c r="C1" s="36"/>
      <c r="D1" s="36"/>
      <c r="E1" s="36"/>
      <c r="F1" s="36"/>
      <c r="G1" s="36"/>
      <c r="H1" s="36"/>
      <c r="I1" s="36"/>
      <c r="K1" s="12"/>
      <c r="L1" s="22"/>
      <c r="O1" s="22"/>
    </row>
    <row r="2" spans="1:16">
      <c r="A2" s="25"/>
      <c r="B2" s="25"/>
      <c r="C2" s="25"/>
      <c r="D2" s="25"/>
      <c r="E2" s="25"/>
      <c r="F2" s="25"/>
      <c r="G2" s="25"/>
      <c r="H2" s="25"/>
      <c r="I2" s="25"/>
      <c r="L2" s="22"/>
      <c r="M2" s="22"/>
      <c r="O2" s="22"/>
      <c r="P2" s="22"/>
    </row>
    <row r="3" spans="1:16" ht="2.4" customHeight="1">
      <c r="A3" s="25"/>
      <c r="B3" s="25"/>
      <c r="C3" s="25"/>
      <c r="D3" s="25"/>
      <c r="E3" s="25"/>
      <c r="F3" s="25"/>
      <c r="G3" s="25"/>
      <c r="H3" s="25"/>
      <c r="I3" s="25"/>
      <c r="L3" s="22"/>
      <c r="M3" s="22"/>
      <c r="O3" s="22"/>
      <c r="P3" s="22"/>
    </row>
    <row r="4" spans="1:16" ht="12" customHeight="1">
      <c r="A4" s="25"/>
      <c r="B4" s="25"/>
      <c r="C4" s="25"/>
      <c r="D4" s="25"/>
      <c r="E4" s="25"/>
      <c r="F4" s="25"/>
      <c r="G4" s="25"/>
      <c r="H4" s="25"/>
      <c r="I4" s="25"/>
      <c r="L4" s="22"/>
      <c r="M4" s="22"/>
      <c r="O4" s="22"/>
      <c r="P4" s="22"/>
    </row>
    <row r="5" spans="1:16">
      <c r="A5" s="25"/>
      <c r="B5" s="1" t="s">
        <v>3</v>
      </c>
      <c r="C5" s="1" t="s">
        <v>4</v>
      </c>
      <c r="D5" s="1" t="s">
        <v>5</v>
      </c>
      <c r="E5" s="1" t="s">
        <v>45</v>
      </c>
      <c r="F5" s="25"/>
      <c r="G5" s="25"/>
      <c r="H5" s="25"/>
      <c r="I5" s="25"/>
      <c r="L5" s="22"/>
      <c r="M5" s="22"/>
      <c r="O5" s="22"/>
      <c r="P5" s="22"/>
    </row>
    <row r="6" spans="1:16" ht="15.6">
      <c r="A6" s="25"/>
      <c r="B6" s="27" t="s">
        <v>2</v>
      </c>
      <c r="C6" s="3">
        <f>VLOOKUP(B6,'Méthodes de calcul'!A:C,2,FALSE)</f>
        <v>22.2</v>
      </c>
      <c r="D6" s="3">
        <f>VLOOKUP(B6,'Méthodes de calcul'!A:C,3,FALSE)</f>
        <v>14.8</v>
      </c>
      <c r="E6" s="31">
        <f>VLOOKUP('Calcul Panorama'!B6,'Méthodes de calcul'!A:D,4,FALSE)</f>
        <v>1.6216216216216217</v>
      </c>
      <c r="F6" s="25"/>
      <c r="G6" s="25"/>
      <c r="H6" s="25"/>
      <c r="I6" s="25"/>
      <c r="L6" s="22"/>
      <c r="M6" s="22"/>
      <c r="O6" s="22"/>
      <c r="P6" s="22"/>
    </row>
    <row r="7" spans="1:16">
      <c r="A7" s="25"/>
      <c r="B7" s="25"/>
      <c r="C7" s="25"/>
      <c r="D7" s="25"/>
      <c r="E7" s="25"/>
      <c r="F7" s="25"/>
      <c r="G7" s="25"/>
      <c r="H7" s="25"/>
      <c r="I7" s="25"/>
      <c r="L7" s="22"/>
      <c r="M7" s="22"/>
      <c r="O7" s="22"/>
      <c r="P7" s="22"/>
    </row>
    <row r="8" spans="1:16">
      <c r="A8" s="25"/>
      <c r="B8" s="25"/>
      <c r="C8" s="25"/>
      <c r="D8" s="25"/>
      <c r="E8" s="25"/>
      <c r="F8" s="25"/>
      <c r="G8" s="25"/>
      <c r="H8" s="25"/>
      <c r="I8" s="25"/>
      <c r="L8" s="22"/>
      <c r="M8" s="22"/>
      <c r="O8" s="22"/>
      <c r="P8" s="22"/>
    </row>
    <row r="9" spans="1:16" ht="3.6" customHeight="1">
      <c r="A9" s="25"/>
      <c r="B9" s="25"/>
      <c r="C9" s="25"/>
      <c r="D9" s="25"/>
      <c r="E9" s="25"/>
      <c r="F9" s="25"/>
      <c r="G9" s="25"/>
      <c r="H9" s="25"/>
      <c r="I9" s="25"/>
      <c r="L9" s="22"/>
      <c r="M9" s="22"/>
      <c r="O9" s="22"/>
      <c r="P9" s="22"/>
    </row>
    <row r="10" spans="1:16">
      <c r="A10" s="25"/>
      <c r="B10" s="26"/>
      <c r="C10" s="25"/>
      <c r="D10" s="25"/>
      <c r="E10" s="25"/>
      <c r="F10" s="25"/>
      <c r="G10" s="25"/>
      <c r="H10" s="25"/>
      <c r="I10" s="25"/>
      <c r="L10" s="22"/>
      <c r="M10" s="22"/>
      <c r="O10" s="22"/>
      <c r="P10" s="22"/>
    </row>
    <row r="11" spans="1:16">
      <c r="A11" s="25"/>
      <c r="B11" s="1" t="s">
        <v>6</v>
      </c>
      <c r="C11" s="1" t="s">
        <v>0</v>
      </c>
      <c r="D11" s="1" t="s">
        <v>1</v>
      </c>
      <c r="E11" s="25"/>
      <c r="F11" s="25"/>
      <c r="G11" s="25"/>
      <c r="H11" s="25"/>
      <c r="I11" s="25"/>
      <c r="L11" s="22"/>
      <c r="M11" s="22"/>
      <c r="O11" s="22"/>
      <c r="P11" s="22"/>
    </row>
    <row r="12" spans="1:16" ht="15.6">
      <c r="A12" s="25"/>
      <c r="B12" s="28">
        <v>140</v>
      </c>
      <c r="C12" s="5">
        <f>2*DEGREES(ATAN((0.5*C6/$B12)))</f>
        <v>9.0665073175256587</v>
      </c>
      <c r="D12" s="5">
        <f>2*DEGREES(ATAN((0.5*D6/$B12)))</f>
        <v>6.0513510203094327</v>
      </c>
      <c r="E12" s="25"/>
      <c r="F12" s="25"/>
      <c r="G12" s="25"/>
      <c r="H12" s="25"/>
      <c r="I12" s="25"/>
    </row>
    <row r="13" spans="1:16">
      <c r="A13" s="25"/>
      <c r="B13" s="25"/>
      <c r="C13" s="25"/>
      <c r="D13" s="25"/>
      <c r="E13" s="25"/>
      <c r="F13" s="25"/>
      <c r="G13" s="25"/>
      <c r="H13" s="25"/>
      <c r="I13" s="25"/>
    </row>
    <row r="14" spans="1:16" ht="9" customHeight="1">
      <c r="A14" s="25"/>
      <c r="B14" s="25"/>
      <c r="C14" s="25"/>
      <c r="D14" s="25"/>
      <c r="E14" s="25"/>
      <c r="F14" s="25"/>
      <c r="G14" s="25"/>
      <c r="H14" s="25"/>
      <c r="I14" s="25"/>
    </row>
    <row r="15" spans="1:16">
      <c r="A15" s="25"/>
      <c r="B15" s="26"/>
      <c r="C15" s="25"/>
      <c r="D15" s="25"/>
      <c r="E15" s="25"/>
      <c r="F15" s="25"/>
      <c r="G15" s="25"/>
      <c r="H15" s="25"/>
      <c r="I15" s="25"/>
    </row>
    <row r="16" spans="1:16" ht="15.6">
      <c r="A16" s="25"/>
      <c r="B16" s="4" t="s">
        <v>21</v>
      </c>
      <c r="C16" s="29">
        <v>90</v>
      </c>
      <c r="D16" s="25"/>
      <c r="E16" s="25"/>
      <c r="F16" s="25"/>
      <c r="G16" s="25"/>
      <c r="H16" s="25"/>
      <c r="I16" s="25"/>
      <c r="K16" s="12"/>
    </row>
    <row r="17" spans="1:9" ht="15.6">
      <c r="A17" s="25"/>
      <c r="B17" s="4" t="s">
        <v>7</v>
      </c>
      <c r="C17" s="30">
        <v>0.3</v>
      </c>
      <c r="D17" s="25"/>
      <c r="E17" s="25"/>
      <c r="F17" s="25"/>
      <c r="G17" s="25"/>
      <c r="H17" s="25"/>
      <c r="I17" s="25"/>
    </row>
    <row r="18" spans="1:9" ht="15.6">
      <c r="A18" s="25"/>
      <c r="B18" s="4" t="s">
        <v>22</v>
      </c>
      <c r="C18" s="29">
        <v>90</v>
      </c>
      <c r="D18" s="25"/>
      <c r="E18" s="25"/>
      <c r="F18" s="25"/>
      <c r="G18" s="25"/>
      <c r="H18" s="25"/>
      <c r="I18" s="25"/>
    </row>
    <row r="19" spans="1:9">
      <c r="A19" s="25"/>
      <c r="B19" s="25"/>
      <c r="C19" s="25"/>
      <c r="D19" s="25"/>
      <c r="E19" s="25"/>
      <c r="F19" s="25"/>
      <c r="G19" s="25"/>
      <c r="H19" s="25"/>
      <c r="I19" s="25"/>
    </row>
    <row r="20" spans="1:9">
      <c r="A20" s="25"/>
      <c r="B20" s="25"/>
      <c r="C20" s="25"/>
      <c r="D20" s="25"/>
      <c r="E20" s="1" t="s">
        <v>44</v>
      </c>
      <c r="F20" s="25"/>
      <c r="G20" s="42" t="s">
        <v>20</v>
      </c>
      <c r="H20" s="42"/>
      <c r="I20" s="25"/>
    </row>
    <row r="21" spans="1:9" ht="5.4" customHeight="1">
      <c r="A21" s="25"/>
      <c r="B21" s="25"/>
      <c r="C21" s="25"/>
      <c r="D21" s="25"/>
      <c r="E21" s="25"/>
      <c r="F21" s="25"/>
      <c r="I21" s="25"/>
    </row>
    <row r="22" spans="1:9" ht="19.8" customHeight="1">
      <c r="A22" s="25"/>
      <c r="B22" s="40" t="s">
        <v>17</v>
      </c>
      <c r="C22" s="8" t="s">
        <v>15</v>
      </c>
      <c r="D22" s="6">
        <f>IF($D$12&gt;=$C$16,ROUNDUP(($C$18-$C$12)/($C$12-$C$12*$C$17)+1,0),IF($D$12*(2-$C$17)&gt;=$C$16,ROUNDUP(($C$18-$C$12)/($C$12-$C$12*$C$17)+1,0),0))</f>
        <v>0</v>
      </c>
      <c r="E22" s="43">
        <f>$C$12*(1-$C$17)</f>
        <v>6.3465551222679606</v>
      </c>
      <c r="F22" s="25"/>
      <c r="G22" s="39">
        <f>IF($D$22&gt;0,IF($D$23=0,$D$12,$D$12*(2-$C$17)),0)</f>
        <v>0</v>
      </c>
      <c r="H22" s="37" t="s">
        <v>19</v>
      </c>
      <c r="I22" s="25"/>
    </row>
    <row r="23" spans="1:9" ht="19.8" customHeight="1">
      <c r="A23" s="25"/>
      <c r="B23" s="41"/>
      <c r="C23" s="9" t="s">
        <v>16</v>
      </c>
      <c r="D23" s="7">
        <f>IF($D$12&lt;$C$16,D22,0)</f>
        <v>0</v>
      </c>
      <c r="E23" s="43"/>
      <c r="F23" s="25"/>
      <c r="G23" s="39"/>
      <c r="H23" s="38"/>
      <c r="I23" s="25"/>
    </row>
    <row r="24" spans="1:9">
      <c r="A24" s="25"/>
      <c r="B24" s="25"/>
      <c r="C24" s="25"/>
      <c r="D24" s="25"/>
      <c r="E24" s="25"/>
      <c r="F24" s="25"/>
      <c r="G24" s="25"/>
      <c r="H24" s="11">
        <f>IF($D$22&gt;0,$C$12*((1-$C$17)*($D$22-1)+1),0)</f>
        <v>0</v>
      </c>
      <c r="I24" s="25"/>
    </row>
    <row r="25" spans="1:9" ht="9" customHeight="1">
      <c r="A25" s="25"/>
      <c r="B25" s="25"/>
      <c r="C25" s="25"/>
      <c r="D25" s="25"/>
      <c r="E25" s="25"/>
      <c r="F25" s="25"/>
      <c r="G25" s="25"/>
      <c r="H25" s="25"/>
      <c r="I25" s="25"/>
    </row>
    <row r="26" spans="1:9" ht="20.399999999999999" customHeight="1">
      <c r="A26" s="25"/>
      <c r="B26" s="40" t="s">
        <v>18</v>
      </c>
      <c r="C26" s="8" t="s">
        <v>15</v>
      </c>
      <c r="D26" s="6">
        <f>IF($C$12&gt;=$C$16,ROUNDUP(($C$18-$D$12)/($D$12-$D$12*$C$17)+1,0),IF($C$12*(2-$C$17)&gt;=$C$16,ROUNDUP(($C$18-$D$12)/($D$12-$D$12*$C$17)+1,0),0))</f>
        <v>0</v>
      </c>
      <c r="E26" s="43">
        <f>$D$12*(1-$C$17)</f>
        <v>4.2359457142166024</v>
      </c>
      <c r="F26" s="25"/>
      <c r="G26" s="39">
        <f>IF($D$26&gt;0,IF($D$27=0,$C$12,$C$12*(2-$C$17)),0)</f>
        <v>0</v>
      </c>
      <c r="H26" s="37" t="s">
        <v>19</v>
      </c>
      <c r="I26" s="25"/>
    </row>
    <row r="27" spans="1:9" ht="20.399999999999999" customHeight="1">
      <c r="A27" s="25"/>
      <c r="B27" s="41"/>
      <c r="C27" s="10" t="s">
        <v>16</v>
      </c>
      <c r="D27" s="6">
        <f>IF($C$12&lt;$C$16,D26,0)</f>
        <v>0</v>
      </c>
      <c r="E27" s="43"/>
      <c r="F27" s="25"/>
      <c r="G27" s="39"/>
      <c r="H27" s="38"/>
      <c r="I27" s="25"/>
    </row>
    <row r="28" spans="1:9">
      <c r="A28" s="25"/>
      <c r="B28" s="25"/>
      <c r="C28" s="25"/>
      <c r="D28" s="25"/>
      <c r="E28" s="25"/>
      <c r="F28" s="25"/>
      <c r="G28" s="25"/>
      <c r="H28" s="11">
        <f>IF($D$26,$D$12*((1-$C$17)*($D$26-1)+1),0)</f>
        <v>0</v>
      </c>
      <c r="I28" s="25"/>
    </row>
    <row r="29" spans="1:9" ht="20.399999999999999" customHeight="1">
      <c r="A29" s="25"/>
      <c r="B29" s="13" t="s">
        <v>14</v>
      </c>
      <c r="C29" s="14">
        <f>300/(B12*E6)</f>
        <v>1.3214285714285714</v>
      </c>
      <c r="D29" s="25"/>
      <c r="E29" s="25"/>
      <c r="F29" s="25"/>
      <c r="G29" s="25"/>
      <c r="H29" s="25"/>
      <c r="I29" s="25"/>
    </row>
    <row r="30" spans="1:9">
      <c r="A30" s="25"/>
      <c r="B30" s="25"/>
      <c r="C30" s="25"/>
      <c r="D30" s="25"/>
      <c r="E30" s="25"/>
      <c r="F30" s="25"/>
      <c r="G30" s="25"/>
      <c r="H30" s="25"/>
      <c r="I30" s="25"/>
    </row>
    <row r="31" spans="1:9">
      <c r="A31" s="25"/>
      <c r="B31" s="25"/>
      <c r="C31" s="25"/>
      <c r="D31" s="25"/>
      <c r="E31" s="25"/>
      <c r="F31" s="25"/>
      <c r="G31" s="25"/>
      <c r="H31" s="25"/>
      <c r="I31" s="25"/>
    </row>
  </sheetData>
  <mergeCells count="10">
    <mergeCell ref="A1:I1"/>
    <mergeCell ref="H22:H23"/>
    <mergeCell ref="G22:G23"/>
    <mergeCell ref="B22:B23"/>
    <mergeCell ref="B26:B27"/>
    <mergeCell ref="G20:H20"/>
    <mergeCell ref="G26:G27"/>
    <mergeCell ref="H26:H27"/>
    <mergeCell ref="E22:E23"/>
    <mergeCell ref="E26:E27"/>
  </mergeCells>
  <dataValidations count="1">
    <dataValidation type="list" allowBlank="1" showInputMessage="1" showErrorMessage="1" sqref="B6">
      <formula1>FormatCapteur</formula1>
    </dataValidation>
  </dataValidation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61"/>
  <sheetViews>
    <sheetView showGridLines="0" workbookViewId="0">
      <selection activeCell="N18" sqref="N18"/>
    </sheetView>
  </sheetViews>
  <sheetFormatPr baseColWidth="10" defaultRowHeight="14.4"/>
  <cols>
    <col min="1" max="1" width="34.33203125" bestFit="1" customWidth="1"/>
    <col min="4" max="4" width="10.77734375" bestFit="1" customWidth="1"/>
    <col min="10" max="10" width="10.109375" customWidth="1"/>
    <col min="11" max="11" width="6.44140625" customWidth="1"/>
    <col min="12" max="12" width="3.44140625" customWidth="1"/>
    <col min="13" max="13" width="7.109375" bestFit="1" customWidth="1"/>
    <col min="14" max="14" width="10.5546875" bestFit="1" customWidth="1"/>
    <col min="15" max="15" width="69.44140625" customWidth="1"/>
  </cols>
  <sheetData>
    <row r="1" spans="1:15" ht="15.6">
      <c r="A1" s="15" t="s">
        <v>29</v>
      </c>
      <c r="M1" s="50" t="s">
        <v>35</v>
      </c>
      <c r="N1" s="50"/>
      <c r="O1" s="50"/>
    </row>
    <row r="2" spans="1:15">
      <c r="M2" s="17" t="s">
        <v>39</v>
      </c>
      <c r="N2" s="21" t="s">
        <v>38</v>
      </c>
      <c r="O2" s="17" t="s">
        <v>37</v>
      </c>
    </row>
    <row r="3" spans="1:15">
      <c r="A3" s="4" t="s">
        <v>3</v>
      </c>
      <c r="B3" s="1" t="s">
        <v>4</v>
      </c>
      <c r="C3" s="1" t="s">
        <v>5</v>
      </c>
      <c r="D3" s="1" t="s">
        <v>45</v>
      </c>
      <c r="M3" s="18" t="s">
        <v>36</v>
      </c>
      <c r="N3" s="20">
        <v>43892</v>
      </c>
      <c r="O3" s="19" t="s">
        <v>54</v>
      </c>
    </row>
    <row r="4" spans="1:15">
      <c r="A4" s="32" t="s">
        <v>49</v>
      </c>
      <c r="B4" s="33">
        <v>36</v>
      </c>
      <c r="C4" s="33">
        <v>24</v>
      </c>
      <c r="D4" s="34">
        <v>1</v>
      </c>
      <c r="M4" s="51" t="s">
        <v>32</v>
      </c>
      <c r="N4" s="53">
        <v>43893</v>
      </c>
      <c r="O4" s="19" t="s">
        <v>34</v>
      </c>
    </row>
    <row r="5" spans="1:15">
      <c r="A5" s="2" t="s">
        <v>8</v>
      </c>
      <c r="B5" s="3">
        <v>28.7</v>
      </c>
      <c r="C5" s="3">
        <v>19</v>
      </c>
      <c r="D5" s="16">
        <f>$B$4/(B5*$D$4)</f>
        <v>1.2543554006968642</v>
      </c>
      <c r="M5" s="52"/>
      <c r="N5" s="54"/>
      <c r="O5" s="19" t="s">
        <v>33</v>
      </c>
    </row>
    <row r="6" spans="1:15">
      <c r="A6" s="2" t="s">
        <v>40</v>
      </c>
      <c r="B6" s="3">
        <v>27</v>
      </c>
      <c r="C6" s="3">
        <v>18</v>
      </c>
      <c r="D6" s="16">
        <f t="shared" ref="D6:D18" si="0">$B$4/(B6*$D$4)</f>
        <v>1.3333333333333333</v>
      </c>
      <c r="M6" s="47" t="s">
        <v>41</v>
      </c>
      <c r="N6" s="44">
        <v>43899</v>
      </c>
      <c r="O6" s="19" t="s">
        <v>53</v>
      </c>
    </row>
    <row r="7" spans="1:15">
      <c r="A7" s="2" t="s">
        <v>13</v>
      </c>
      <c r="B7" s="3">
        <v>23.6</v>
      </c>
      <c r="C7" s="3">
        <v>15.7</v>
      </c>
      <c r="D7" s="16">
        <f t="shared" si="0"/>
        <v>1.5254237288135593</v>
      </c>
      <c r="M7" s="48"/>
      <c r="N7" s="45"/>
      <c r="O7" s="35" t="s">
        <v>55</v>
      </c>
    </row>
    <row r="8" spans="1:15">
      <c r="A8" s="2" t="s">
        <v>2</v>
      </c>
      <c r="B8" s="3">
        <v>22.2</v>
      </c>
      <c r="C8" s="3">
        <v>14.8</v>
      </c>
      <c r="D8" s="16">
        <f t="shared" si="0"/>
        <v>1.6216216216216217</v>
      </c>
      <c r="M8" s="48"/>
      <c r="N8" s="45"/>
      <c r="O8" s="19" t="s">
        <v>43</v>
      </c>
    </row>
    <row r="9" spans="1:15">
      <c r="A9" s="2" t="s">
        <v>9</v>
      </c>
      <c r="B9" s="3">
        <v>20.7</v>
      </c>
      <c r="C9" s="3">
        <v>13.8</v>
      </c>
      <c r="D9" s="16">
        <f t="shared" si="0"/>
        <v>1.7391304347826086</v>
      </c>
      <c r="M9" s="49"/>
      <c r="N9" s="46"/>
      <c r="O9" s="19" t="s">
        <v>56</v>
      </c>
    </row>
    <row r="10" spans="1:15">
      <c r="A10" s="2" t="s">
        <v>48</v>
      </c>
      <c r="B10" s="3">
        <v>18.7</v>
      </c>
      <c r="C10" s="3">
        <v>14</v>
      </c>
      <c r="D10" s="16">
        <f t="shared" si="0"/>
        <v>1.9251336898395723</v>
      </c>
    </row>
    <row r="11" spans="1:15">
      <c r="A11" s="2" t="s">
        <v>50</v>
      </c>
      <c r="B11" s="3">
        <v>17.3</v>
      </c>
      <c r="C11" s="3">
        <v>13</v>
      </c>
      <c r="D11" s="16">
        <f t="shared" si="0"/>
        <v>2.0809248554913293</v>
      </c>
    </row>
    <row r="12" spans="1:15">
      <c r="A12" s="2" t="s">
        <v>51</v>
      </c>
      <c r="B12" s="3">
        <v>13.2</v>
      </c>
      <c r="C12" s="3">
        <v>8.8000000000000007</v>
      </c>
      <c r="D12" s="16">
        <f t="shared" si="0"/>
        <v>2.7272727272727275</v>
      </c>
    </row>
    <row r="13" spans="1:15">
      <c r="A13" s="2" t="s">
        <v>12</v>
      </c>
      <c r="B13" s="3">
        <v>8.6</v>
      </c>
      <c r="C13" s="3">
        <v>6.6</v>
      </c>
      <c r="D13" s="16">
        <f t="shared" si="0"/>
        <v>4.1860465116279073</v>
      </c>
    </row>
    <row r="14" spans="1:15">
      <c r="A14" s="2" t="s">
        <v>10</v>
      </c>
      <c r="B14" s="3">
        <v>7.6</v>
      </c>
      <c r="C14" s="3">
        <v>5.7</v>
      </c>
      <c r="D14" s="16">
        <f t="shared" si="0"/>
        <v>4.7368421052631584</v>
      </c>
    </row>
    <row r="15" spans="1:15">
      <c r="A15" s="2" t="s">
        <v>52</v>
      </c>
      <c r="B15" s="3">
        <v>6.4</v>
      </c>
      <c r="C15" s="3">
        <v>4.8</v>
      </c>
      <c r="D15" s="16">
        <f t="shared" si="0"/>
        <v>5.625</v>
      </c>
    </row>
    <row r="16" spans="1:15">
      <c r="A16" s="2" t="s">
        <v>47</v>
      </c>
      <c r="B16" s="3">
        <v>6.2</v>
      </c>
      <c r="C16" s="3">
        <v>4.5</v>
      </c>
      <c r="D16" s="16">
        <f t="shared" si="0"/>
        <v>5.806451612903226</v>
      </c>
    </row>
    <row r="17" spans="1:4">
      <c r="A17" s="2" t="s">
        <v>11</v>
      </c>
      <c r="B17" s="3">
        <v>5.76</v>
      </c>
      <c r="C17" s="3">
        <v>4.29</v>
      </c>
      <c r="D17" s="16">
        <f>$B$4/(B17*$D$4)</f>
        <v>6.25</v>
      </c>
    </row>
    <row r="18" spans="1:4">
      <c r="A18" s="2" t="s">
        <v>46</v>
      </c>
      <c r="B18" s="3">
        <v>4.8</v>
      </c>
      <c r="C18" s="3">
        <v>3.6</v>
      </c>
      <c r="D18" s="16">
        <f t="shared" si="0"/>
        <v>7.5</v>
      </c>
    </row>
    <row r="22" spans="1:4" hidden="1"/>
    <row r="23" spans="1:4" hidden="1"/>
    <row r="24" spans="1:4" hidden="1"/>
    <row r="28" spans="1:4" ht="15.6">
      <c r="A28" s="15" t="s">
        <v>30</v>
      </c>
    </row>
    <row r="29" spans="1:4">
      <c r="A29" t="s">
        <v>23</v>
      </c>
    </row>
    <row r="30" spans="1:4">
      <c r="A30" s="12" t="s">
        <v>24</v>
      </c>
    </row>
    <row r="31" spans="1:4">
      <c r="A31" t="s">
        <v>25</v>
      </c>
    </row>
    <row r="32" spans="1:4">
      <c r="A32" t="s">
        <v>26</v>
      </c>
    </row>
    <row r="35" spans="1:3" ht="15.6">
      <c r="A35" s="15" t="s">
        <v>31</v>
      </c>
      <c r="B35" s="15"/>
      <c r="C35" s="15"/>
    </row>
    <row r="37" spans="1:3" ht="18">
      <c r="A37" s="23" t="s">
        <v>27</v>
      </c>
    </row>
    <row r="61" spans="1:1" ht="18">
      <c r="A61" s="24" t="s">
        <v>28</v>
      </c>
    </row>
  </sheetData>
  <mergeCells count="5">
    <mergeCell ref="N6:N9"/>
    <mergeCell ref="M6:M9"/>
    <mergeCell ref="M1:O1"/>
    <mergeCell ref="M4:M5"/>
    <mergeCell ref="N4:N5"/>
  </mergeCell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Calcul Panorama</vt:lpstr>
      <vt:lpstr>Méthodes de calcul</vt:lpstr>
      <vt:lpstr>FormatCapteur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PC-Yvan</dc:creator>
  <cp:lastModifiedBy>PC-Yvan</cp:lastModifiedBy>
  <dcterms:created xsi:type="dcterms:W3CDTF">2020-03-01T07:32:27Z</dcterms:created>
  <dcterms:modified xsi:type="dcterms:W3CDTF">2020-11-19T09:27:23Z</dcterms:modified>
</cp:coreProperties>
</file>